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2025\licitaciones cat\fais\"/>
    </mc:Choice>
  </mc:AlternateContent>
  <xr:revisionPtr revIDLastSave="0" documentId="13_ncr:1_{22797B27-E4A6-4A07-B49A-AD7949070C5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Generadores final" sheetId="46" state="hidden" r:id="rId1"/>
    <sheet name="Catálogo final " sheetId="57" r:id="rId2"/>
  </sheets>
  <externalReferences>
    <externalReference r:id="rId3"/>
    <externalReference r:id="rId4"/>
  </externalReferences>
  <definedNames>
    <definedName name="\a" localSheetId="1">#REF!</definedName>
    <definedName name="\a" localSheetId="0">#REF!</definedName>
    <definedName name="\a">#REF!</definedName>
    <definedName name="\A_" localSheetId="1">#REF!</definedName>
    <definedName name="\A_" localSheetId="0">#REF!</definedName>
    <definedName name="\A_">#REF!</definedName>
    <definedName name="\z" localSheetId="1">#REF!</definedName>
    <definedName name="\z" localSheetId="0">#REF!</definedName>
    <definedName name="\z">#REF!</definedName>
    <definedName name="A_impresión_IM">#REF!</definedName>
    <definedName name="ALT" localSheetId="1">#REF!</definedName>
    <definedName name="ALT" localSheetId="0">#REF!</definedName>
    <definedName name="ALT">#REF!</definedName>
    <definedName name="_xlnm.Print_Area" localSheetId="1">'Catálogo final '!$B$1:$I$497</definedName>
    <definedName name="_xlnm.Print_Area" localSheetId="0">'Generadores final'!$B$5:$J$807</definedName>
    <definedName name="CASETA" localSheetId="1">#REF!</definedName>
    <definedName name="CASETA" localSheetId="0">#REF!</definedName>
    <definedName name="CASETA">#REF!</definedName>
    <definedName name="Catálogo" localSheetId="1">#REF!</definedName>
    <definedName name="Catálogo" localSheetId="0">#REF!</definedName>
    <definedName name="Catálogo">#REF!</definedName>
    <definedName name="CERCO" localSheetId="1">#REF!</definedName>
    <definedName name="CERCO" localSheetId="0">#REF!</definedName>
    <definedName name="CERCO">#REF!</definedName>
    <definedName name="CLAVE">#REF!</definedName>
    <definedName name="D">#N/A</definedName>
    <definedName name="DESCARGA">#N/A</definedName>
    <definedName name="ELECTRIF">#N/A</definedName>
    <definedName name="ES" localSheetId="1">#REF!</definedName>
    <definedName name="ES" localSheetId="0">#REF!</definedName>
    <definedName name="ES">#REF!</definedName>
    <definedName name="FI">#N/A</definedName>
    <definedName name="FORMA1" localSheetId="1">#REF!</definedName>
    <definedName name="FORMA1" localSheetId="0">#REF!</definedName>
    <definedName name="FORMA1">#REF!</definedName>
    <definedName name="FORMA11" localSheetId="1">#REF!</definedName>
    <definedName name="FORMA11" localSheetId="0">#REF!</definedName>
    <definedName name="FORMA11">#REF!</definedName>
    <definedName name="FORMA12" localSheetId="1">#REF!</definedName>
    <definedName name="FORMA12" localSheetId="0">#REF!</definedName>
    <definedName name="FORMA12">#REF!</definedName>
    <definedName name="FORMA13" localSheetId="1">#REF!</definedName>
    <definedName name="FORMA13" localSheetId="0">#REF!</definedName>
    <definedName name="FORMA13">#REF!</definedName>
    <definedName name="FORMA14" localSheetId="1">#REF!</definedName>
    <definedName name="FORMA14" localSheetId="0">#REF!</definedName>
    <definedName name="FORMA14">#REF!</definedName>
    <definedName name="FORMA2" localSheetId="1">#REF!</definedName>
    <definedName name="FORMA2" localSheetId="0">#REF!</definedName>
    <definedName name="FORMA2">#REF!</definedName>
    <definedName name="FORMA3" localSheetId="1">#REF!</definedName>
    <definedName name="FORMA3" localSheetId="0">#REF!</definedName>
    <definedName name="FORMA3">#REF!</definedName>
    <definedName name="FORMA4" localSheetId="1">#REF!</definedName>
    <definedName name="FORMA4" localSheetId="0">#REF!</definedName>
    <definedName name="FORMA4">#REF!</definedName>
    <definedName name="FORMA5" localSheetId="1">#REF!</definedName>
    <definedName name="FORMA5" localSheetId="0">#REF!</definedName>
    <definedName name="FORMA5">#REF!</definedName>
    <definedName name="FORMA6">#N/A</definedName>
    <definedName name="FORMA9" localSheetId="1">#REF!</definedName>
    <definedName name="FORMA9" localSheetId="0">#REF!</definedName>
    <definedName name="FORMA9">#REF!</definedName>
    <definedName name="formato" localSheetId="1">[1]REGISTROOBRA!#REF!</definedName>
    <definedName name="formato" localSheetId="0">[1]REGISTROOBRA!#REF!</definedName>
    <definedName name="formato">[1]REGISTROOBRA!#REF!</definedName>
    <definedName name="Formato32" localSheetId="1">#REF!</definedName>
    <definedName name="Formato32" localSheetId="0">#REF!</definedName>
    <definedName name="Formato32">#REF!</definedName>
    <definedName name="Imprimir_área_IM" localSheetId="1">#REF!</definedName>
    <definedName name="Imprimir_área_IM" localSheetId="0">#REF!</definedName>
    <definedName name="Imprimir_área_IM">#REF!</definedName>
    <definedName name="N">#N/A</definedName>
    <definedName name="PDTE">[2]Datos!$N$7</definedName>
    <definedName name="PUESTOPRESIDENTE">[2]Datos!$A$7</definedName>
    <definedName name="T">#N/A</definedName>
    <definedName name="TANQUE1" localSheetId="1">#REF!</definedName>
    <definedName name="TANQUE1" localSheetId="0">#REF!</definedName>
    <definedName name="TANQUE1">#REF!</definedName>
    <definedName name="TANQUE2" localSheetId="1">#REF!</definedName>
    <definedName name="TANQUE2" localSheetId="0">#REF!</definedName>
    <definedName name="TANQUE2">#REF!</definedName>
    <definedName name="_xlnm.Print_Titles" localSheetId="1">'Catálogo final '!$1:$9</definedName>
    <definedName name="_xlnm.Print_Titles" localSheetId="0">'Generadores final'!$6:$14</definedName>
    <definedName name="TODO">#N/A</definedName>
    <definedName name="TOTAL" localSheetId="1">#REF!</definedName>
    <definedName name="TOTAL" localSheetId="0">#REF!</definedName>
    <definedName name="TOTAL">#REF!</definedName>
    <definedName name="z" localSheetId="1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4" i="57" l="1"/>
  <c r="C493" i="57"/>
  <c r="C492" i="57"/>
  <c r="C491" i="57"/>
  <c r="C490" i="57"/>
  <c r="C489" i="57"/>
  <c r="C488" i="57"/>
  <c r="C487" i="57"/>
  <c r="C486" i="57"/>
  <c r="C485" i="57"/>
  <c r="C484" i="57"/>
  <c r="C483" i="57"/>
  <c r="C482" i="57"/>
  <c r="C481" i="57"/>
  <c r="I474" i="57"/>
  <c r="I473" i="57"/>
  <c r="I472" i="57"/>
  <c r="I471" i="57"/>
  <c r="I470" i="57"/>
  <c r="I469" i="57"/>
  <c r="I468" i="57"/>
  <c r="I467" i="57"/>
  <c r="I466" i="57"/>
  <c r="I465" i="57"/>
  <c r="I464" i="57"/>
  <c r="I463" i="57"/>
  <c r="I462" i="57"/>
  <c r="I461" i="57"/>
  <c r="I460" i="57"/>
  <c r="I459" i="57"/>
  <c r="I458" i="57"/>
  <c r="I455" i="57"/>
  <c r="I454" i="57"/>
  <c r="I453" i="57"/>
  <c r="I452" i="57"/>
  <c r="I451" i="57"/>
  <c r="I450" i="57"/>
  <c r="I449" i="57"/>
  <c r="I448" i="57"/>
  <c r="I447" i="57"/>
  <c r="I446" i="57"/>
  <c r="I445" i="57"/>
  <c r="I444" i="57"/>
  <c r="I443" i="57"/>
  <c r="I442" i="57"/>
  <c r="I441" i="57"/>
  <c r="I440" i="57"/>
  <c r="I439" i="57"/>
  <c r="I438" i="57"/>
  <c r="I437" i="57"/>
  <c r="I434" i="57"/>
  <c r="I432" i="57"/>
  <c r="I430" i="57"/>
  <c r="I428" i="57"/>
  <c r="I425" i="57"/>
  <c r="I423" i="57"/>
  <c r="I421" i="57"/>
  <c r="I419" i="57"/>
  <c r="I417" i="57"/>
  <c r="I415" i="57"/>
  <c r="I413" i="57"/>
  <c r="I411" i="57"/>
  <c r="I409" i="57"/>
  <c r="I407" i="57"/>
  <c r="I406" i="57"/>
  <c r="I404" i="57"/>
  <c r="I402" i="57"/>
  <c r="I400" i="57"/>
  <c r="I398" i="57"/>
  <c r="I396" i="57"/>
  <c r="I394" i="57"/>
  <c r="I392" i="57"/>
  <c r="I390" i="57"/>
  <c r="I388" i="57"/>
  <c r="I386" i="57"/>
  <c r="I383" i="57"/>
  <c r="I381" i="57"/>
  <c r="I379" i="57"/>
  <c r="I377" i="57"/>
  <c r="I374" i="57"/>
  <c r="I373" i="57"/>
  <c r="I372" i="57"/>
  <c r="I370" i="57"/>
  <c r="I368" i="57"/>
  <c r="I366" i="57"/>
  <c r="I364" i="57"/>
  <c r="I362" i="57"/>
  <c r="I360" i="57"/>
  <c r="I358" i="57"/>
  <c r="I356" i="57"/>
  <c r="I353" i="57"/>
  <c r="I352" i="57"/>
  <c r="I351" i="57"/>
  <c r="I350" i="57"/>
  <c r="I348" i="57"/>
  <c r="I346" i="57"/>
  <c r="I344" i="57"/>
  <c r="I342" i="57"/>
  <c r="I340" i="57"/>
  <c r="I337" i="57"/>
  <c r="I334" i="57"/>
  <c r="I332" i="57"/>
  <c r="I330" i="57"/>
  <c r="I328" i="57"/>
  <c r="I326" i="57"/>
  <c r="I324" i="57"/>
  <c r="I322" i="57"/>
  <c r="I320" i="57"/>
  <c r="I318" i="57"/>
  <c r="I315" i="57"/>
  <c r="I314" i="57"/>
  <c r="I313" i="57"/>
  <c r="I312" i="57"/>
  <c r="I311" i="57"/>
  <c r="I310" i="57"/>
  <c r="I307" i="57"/>
  <c r="I305" i="57"/>
  <c r="I303" i="57"/>
  <c r="I301" i="57"/>
  <c r="I298" i="57"/>
  <c r="I296" i="57"/>
  <c r="I294" i="57"/>
  <c r="I292" i="57"/>
  <c r="I290" i="57"/>
  <c r="I288" i="57"/>
  <c r="I286" i="57"/>
  <c r="I284" i="57"/>
  <c r="I282" i="57"/>
  <c r="I280" i="57"/>
  <c r="I279" i="57"/>
  <c r="I277" i="57"/>
  <c r="I275" i="57"/>
  <c r="M273" i="57"/>
  <c r="I273" i="57"/>
  <c r="I271" i="57"/>
  <c r="I269" i="57"/>
  <c r="I266" i="57"/>
  <c r="I264" i="57"/>
  <c r="I262" i="57"/>
  <c r="I260" i="57"/>
  <c r="I258" i="57"/>
  <c r="I256" i="57"/>
  <c r="I254" i="57"/>
  <c r="I252" i="57"/>
  <c r="I250" i="57"/>
  <c r="I248" i="57"/>
  <c r="I245" i="57"/>
  <c r="I244" i="57"/>
  <c r="I243" i="57"/>
  <c r="I241" i="57"/>
  <c r="I239" i="57"/>
  <c r="I237" i="57"/>
  <c r="I235" i="57"/>
  <c r="I233" i="57"/>
  <c r="I231" i="57"/>
  <c r="I229" i="57"/>
  <c r="I227" i="57"/>
  <c r="I224" i="57"/>
  <c r="I222" i="57"/>
  <c r="I220" i="57"/>
  <c r="I218" i="57"/>
  <c r="I216" i="57"/>
  <c r="I213" i="57"/>
  <c r="I211" i="57"/>
  <c r="I209" i="57"/>
  <c r="I207" i="57"/>
  <c r="I205" i="57"/>
  <c r="I203" i="57"/>
  <c r="I201" i="57"/>
  <c r="I199" i="57"/>
  <c r="I197" i="57"/>
  <c r="I195" i="57"/>
  <c r="I192" i="57"/>
  <c r="I191" i="57"/>
  <c r="I190" i="57"/>
  <c r="I189" i="57"/>
  <c r="I188" i="57"/>
  <c r="I187" i="57"/>
  <c r="I186" i="57"/>
  <c r="I185" i="57"/>
  <c r="I184" i="57"/>
  <c r="I183" i="57"/>
  <c r="I182" i="57"/>
  <c r="I181" i="57"/>
  <c r="I180" i="57"/>
  <c r="I179" i="57"/>
  <c r="I178" i="57"/>
  <c r="I177" i="57"/>
  <c r="I176" i="57"/>
  <c r="I175" i="57"/>
  <c r="I174" i="57"/>
  <c r="I173" i="57"/>
  <c r="I172" i="57"/>
  <c r="I171" i="57"/>
  <c r="I170" i="57"/>
  <c r="I169" i="57"/>
  <c r="I168" i="57"/>
  <c r="I167" i="57"/>
  <c r="I166" i="57"/>
  <c r="I165" i="57"/>
  <c r="I164" i="57"/>
  <c r="I163" i="57"/>
  <c r="I162" i="57"/>
  <c r="I161" i="57"/>
  <c r="I160" i="57"/>
  <c r="I159" i="57"/>
  <c r="I158" i="57"/>
  <c r="I157" i="57"/>
  <c r="I156" i="57"/>
  <c r="I155" i="57"/>
  <c r="I154" i="57"/>
  <c r="I153" i="57"/>
  <c r="I152" i="57"/>
  <c r="I151" i="57"/>
  <c r="I150" i="57"/>
  <c r="I149" i="57"/>
  <c r="I148" i="57"/>
  <c r="I147" i="57"/>
  <c r="I146" i="57"/>
  <c r="I145" i="57"/>
  <c r="I144" i="57"/>
  <c r="I143" i="57"/>
  <c r="I142" i="57"/>
  <c r="I141" i="57"/>
  <c r="I139" i="57"/>
  <c r="I138" i="57"/>
  <c r="I137" i="57"/>
  <c r="I136" i="57"/>
  <c r="I135" i="57"/>
  <c r="I134" i="57"/>
  <c r="I133" i="57"/>
  <c r="I132" i="57"/>
  <c r="I130" i="57"/>
  <c r="I128" i="57"/>
  <c r="I126" i="57"/>
  <c r="I123" i="57"/>
  <c r="I121" i="57"/>
  <c r="I119" i="57"/>
  <c r="I117" i="57"/>
  <c r="I115" i="57"/>
  <c r="I113" i="57"/>
  <c r="I111" i="57"/>
  <c r="I108" i="57"/>
  <c r="I107" i="57"/>
  <c r="I105" i="57"/>
  <c r="I103" i="57"/>
  <c r="I102" i="57"/>
  <c r="I101" i="57"/>
  <c r="I99" i="57"/>
  <c r="I97" i="57"/>
  <c r="I95" i="57"/>
  <c r="I93" i="57"/>
  <c r="I91" i="57"/>
  <c r="I90" i="57"/>
  <c r="I88" i="57"/>
  <c r="I87" i="57"/>
  <c r="I85" i="57"/>
  <c r="I83" i="57"/>
  <c r="I81" i="57"/>
  <c r="I80" i="57"/>
  <c r="I78" i="57"/>
  <c r="I76" i="57"/>
  <c r="I74" i="57"/>
  <c r="I71" i="57"/>
  <c r="I69" i="57"/>
  <c r="I68" i="57"/>
  <c r="I66" i="57"/>
  <c r="I64" i="57"/>
  <c r="I62" i="57"/>
  <c r="I59" i="57"/>
  <c r="I57" i="57"/>
  <c r="I55" i="57"/>
  <c r="I53" i="57"/>
  <c r="I51" i="57"/>
  <c r="I49" i="57"/>
  <c r="I47" i="57"/>
  <c r="I45" i="57"/>
  <c r="I43" i="57"/>
  <c r="I41" i="57"/>
  <c r="I39" i="57"/>
  <c r="I37" i="57"/>
  <c r="I33" i="57"/>
  <c r="I32" i="57"/>
  <c r="I31" i="57"/>
  <c r="I30" i="57"/>
  <c r="I29" i="57"/>
  <c r="I28" i="57"/>
  <c r="I27" i="57"/>
  <c r="I26" i="57"/>
  <c r="I25" i="57"/>
  <c r="I24" i="57"/>
  <c r="I23" i="57"/>
  <c r="I22" i="57"/>
  <c r="I21" i="57"/>
  <c r="I20" i="57"/>
  <c r="I19" i="57"/>
  <c r="I18" i="57"/>
  <c r="I15" i="57"/>
  <c r="I14" i="57"/>
  <c r="I16" i="57" s="1"/>
  <c r="I482" i="57" s="1"/>
  <c r="I11" i="57"/>
  <c r="I12" i="57" s="1"/>
  <c r="I299" i="57" l="1"/>
  <c r="I489" i="57" s="1"/>
  <c r="I316" i="57"/>
  <c r="I490" i="57" s="1"/>
  <c r="I193" i="57"/>
  <c r="I487" i="57" s="1"/>
  <c r="I72" i="57"/>
  <c r="I484" i="57" s="1"/>
  <c r="I109" i="57"/>
  <c r="I485" i="57" s="1"/>
  <c r="I140" i="57"/>
  <c r="I486" i="57" s="1"/>
  <c r="I354" i="57"/>
  <c r="I491" i="57" s="1"/>
  <c r="I405" i="57"/>
  <c r="I492" i="57" s="1"/>
  <c r="I246" i="57"/>
  <c r="I488" i="57" s="1"/>
  <c r="I456" i="57"/>
  <c r="I493" i="57" s="1"/>
  <c r="I34" i="57"/>
  <c r="I483" i="57" s="1"/>
  <c r="I475" i="57"/>
  <c r="I494" i="57" s="1"/>
  <c r="I481" i="57"/>
  <c r="I495" i="57" l="1"/>
  <c r="I496" i="57" s="1"/>
  <c r="I497" i="57" s="1"/>
  <c r="H304" i="46" l="1"/>
  <c r="I304" i="46" s="1"/>
  <c r="J448" i="46"/>
  <c r="E404" i="46"/>
  <c r="J466" i="46" l="1"/>
  <c r="I465" i="46"/>
  <c r="H462" i="46"/>
  <c r="H459" i="46"/>
  <c r="I459" i="46" s="1"/>
  <c r="I458" i="46"/>
  <c r="I456" i="46"/>
  <c r="H454" i="46"/>
  <c r="E406" i="46"/>
  <c r="E408" i="46" s="1"/>
  <c r="H404" i="46"/>
  <c r="I460" i="46" l="1"/>
  <c r="E410" i="46"/>
  <c r="I408" i="46"/>
  <c r="I406" i="46"/>
  <c r="E412" i="46" l="1"/>
  <c r="I410" i="46"/>
  <c r="E414" i="46" l="1"/>
  <c r="I412" i="46"/>
  <c r="E422" i="46" l="1"/>
  <c r="J398" i="46" l="1"/>
  <c r="E356" i="46"/>
  <c r="E358" i="46" s="1"/>
  <c r="H354" i="46"/>
  <c r="E512" i="46"/>
  <c r="H512" i="46" s="1"/>
  <c r="J580" i="46"/>
  <c r="I579" i="46"/>
  <c r="H572" i="46"/>
  <c r="H569" i="46"/>
  <c r="I569" i="46" s="1"/>
  <c r="I568" i="46"/>
  <c r="I566" i="46"/>
  <c r="H564" i="46"/>
  <c r="J558" i="46"/>
  <c r="I358" i="46" l="1"/>
  <c r="E360" i="46"/>
  <c r="I356" i="46"/>
  <c r="E514" i="46"/>
  <c r="I570" i="46"/>
  <c r="E362" i="46" l="1"/>
  <c r="I360" i="46"/>
  <c r="I514" i="46"/>
  <c r="E516" i="46"/>
  <c r="E364" i="46" l="1"/>
  <c r="I362" i="46"/>
  <c r="I516" i="46"/>
  <c r="E518" i="46"/>
  <c r="E372" i="46" l="1"/>
  <c r="I518" i="46"/>
  <c r="E520" i="46"/>
  <c r="I520" i="46" s="1"/>
  <c r="E522" i="46" l="1"/>
  <c r="E530" i="46" s="1"/>
  <c r="E327" i="46" l="1"/>
  <c r="E331" i="46"/>
  <c r="E317" i="46" l="1"/>
  <c r="E333" i="46"/>
  <c r="H317" i="46"/>
  <c r="E319" i="46"/>
  <c r="I319" i="46" l="1"/>
  <c r="E321" i="46"/>
  <c r="E323" i="46" l="1"/>
  <c r="I321" i="46"/>
  <c r="I323" i="46" l="1"/>
  <c r="E325" i="46"/>
  <c r="I325" i="46" s="1"/>
  <c r="E247" i="46" l="1"/>
  <c r="J311" i="46"/>
  <c r="I310" i="46"/>
  <c r="H307" i="46"/>
  <c r="I303" i="46"/>
  <c r="I305" i="46" s="1"/>
  <c r="I301" i="46"/>
  <c r="H299" i="46"/>
  <c r="J241" i="46" l="1"/>
  <c r="E197" i="46"/>
  <c r="E199" i="46" s="1"/>
  <c r="H195" i="46"/>
  <c r="J293" i="46"/>
  <c r="E249" i="46"/>
  <c r="I249" i="46" s="1"/>
  <c r="H247" i="46"/>
  <c r="J189" i="46"/>
  <c r="H108" i="46"/>
  <c r="H105" i="46"/>
  <c r="H104" i="46"/>
  <c r="H102" i="46"/>
  <c r="H100" i="46"/>
  <c r="H98" i="46"/>
  <c r="H96" i="46"/>
  <c r="I91" i="46"/>
  <c r="I90" i="46"/>
  <c r="H88" i="46"/>
  <c r="H86" i="46"/>
  <c r="H84" i="46"/>
  <c r="H83" i="46"/>
  <c r="H81" i="46"/>
  <c r="I79" i="46"/>
  <c r="H77" i="46"/>
  <c r="E145" i="46"/>
  <c r="E147" i="46" s="1"/>
  <c r="H143" i="46"/>
  <c r="I121" i="46"/>
  <c r="I119" i="46"/>
  <c r="I117" i="46"/>
  <c r="I115" i="46"/>
  <c r="H113" i="46"/>
  <c r="E125" i="46"/>
  <c r="J75" i="46"/>
  <c r="J55" i="46"/>
  <c r="I41" i="46"/>
  <c r="E201" i="46" l="1"/>
  <c r="I199" i="46"/>
  <c r="I197" i="46"/>
  <c r="E251" i="46"/>
  <c r="E253" i="46" s="1"/>
  <c r="I253" i="46" s="1"/>
  <c r="E149" i="46"/>
  <c r="I147" i="46"/>
  <c r="I145" i="46"/>
  <c r="I38" i="46"/>
  <c r="H36" i="46"/>
  <c r="E35" i="46"/>
  <c r="I30" i="46"/>
  <c r="I28" i="46"/>
  <c r="H26" i="46"/>
  <c r="I24" i="46"/>
  <c r="H22" i="46"/>
  <c r="C678" i="46"/>
  <c r="E203" i="46" l="1"/>
  <c r="I201" i="46"/>
  <c r="E255" i="46"/>
  <c r="I255" i="46" s="1"/>
  <c r="I251" i="46"/>
  <c r="E151" i="46"/>
  <c r="I149" i="46"/>
  <c r="E205" i="46" l="1"/>
  <c r="I203" i="46"/>
  <c r="E257" i="46"/>
  <c r="E153" i="46"/>
  <c r="I151" i="46"/>
  <c r="E265" i="46" l="1"/>
  <c r="E213" i="46"/>
  <c r="E161" i="46"/>
  <c r="E720" i="46" l="1"/>
  <c r="E723" i="46" s="1"/>
  <c r="E708" i="46" l="1"/>
  <c r="I708" i="46" s="1"/>
  <c r="E705" i="46"/>
  <c r="H705" i="46" s="1"/>
  <c r="E711" i="46"/>
  <c r="I711" i="46" s="1"/>
  <c r="C10" i="46"/>
  <c r="C11" i="46"/>
  <c r="C12" i="46"/>
  <c r="H624" i="46"/>
  <c r="I627" i="46"/>
  <c r="H630" i="46"/>
  <c r="H633" i="46"/>
  <c r="H634" i="46"/>
  <c r="H637" i="46"/>
  <c r="H640" i="46"/>
  <c r="I643" i="46"/>
  <c r="I645" i="46"/>
  <c r="H652" i="46"/>
  <c r="H655" i="46"/>
  <c r="H658" i="46"/>
  <c r="H661" i="46"/>
  <c r="H664" i="46"/>
  <c r="H665" i="46"/>
  <c r="H669" i="46"/>
  <c r="H680" i="46"/>
  <c r="I683" i="46"/>
  <c r="H686" i="46"/>
  <c r="I689" i="46"/>
  <c r="I692" i="46"/>
  <c r="H698" i="46"/>
  <c r="I701" i="46"/>
  <c r="E714" i="46"/>
  <c r="I714" i="46" s="1"/>
  <c r="E717" i="46"/>
  <c r="I717" i="46" s="1"/>
  <c r="H769" i="46"/>
  <c r="I772" i="46"/>
  <c r="H775" i="46"/>
  <c r="H778" i="46"/>
  <c r="I781" i="46"/>
  <c r="H787" i="46"/>
  <c r="I790" i="46"/>
</calcChain>
</file>

<file path=xl/sharedStrings.xml><?xml version="1.0" encoding="utf-8"?>
<sst xmlns="http://schemas.openxmlformats.org/spreadsheetml/2006/main" count="2716" uniqueCount="439">
  <si>
    <t>RESUMEN</t>
  </si>
  <si>
    <t>SUBTOTAL</t>
  </si>
  <si>
    <t>GOBIERNO DEL ESTADO DE DURANGO</t>
  </si>
  <si>
    <t>CLAVE</t>
  </si>
  <si>
    <t>UNIDAD</t>
  </si>
  <si>
    <t>IMPORTE</t>
  </si>
  <si>
    <t>VOLUMEN</t>
  </si>
  <si>
    <t>COMISIÓN DEL AGUA DEL ESTADO</t>
  </si>
  <si>
    <t>C O N C E P T O</t>
  </si>
  <si>
    <t>PZA</t>
  </si>
  <si>
    <t>ML</t>
  </si>
  <si>
    <t>M3</t>
  </si>
  <si>
    <t>M2</t>
  </si>
  <si>
    <t>LIMPIEZA Y TRAZO EN EL ÁREA DE TRABAJO</t>
  </si>
  <si>
    <t>PG</t>
  </si>
  <si>
    <t>P.G.</t>
  </si>
  <si>
    <t>EXCAVACIÓN A MANO PARA DESPLANTE DE ESTRUCTURAS, EN MATERIAL "A Y/O B", EN SECO, CON AFLOJE Y EXTRACCIÓN DEL MATERIAL, AMACICE O LIMPIEZA DE PLANTILLA Y TALUDES, REMOCIÓN, ACARREO HASTA 10 METROS DENTRO DE LA MISMA Y TRASPALEOS VERTICALES PARA SU EXTRACCIÓN.</t>
  </si>
  <si>
    <t>EXCAVACIÓN DE 0.00 A 2.00 METROS DE PROFUNDIDAD</t>
  </si>
  <si>
    <t>CIMBRA DE MADERA PARA ACABADOS NO APARENTES.  INCLUYE: FLETES Y MANIOBRAS LOCALES DEL MATERIAL, FABRICACIÓN, CIMBRADO, DESCIMBRADO Y TERMINADO DEL ÁREA COLADA.</t>
  </si>
  <si>
    <t>INSTALACIÓN DE VÁLVULAS CHECK, INCLUYE LIMPIEZA E INSTALACIÓN DE LAS PIEZAS, ASÍ COMO PRUEBA HIDROSTÁTICA (JUNTO CON TUBERÍA)</t>
  </si>
  <si>
    <t>FABRICACIÓN Y COLADO DE CONCRETO SIMPLE, VIBRADO Y CURADO CON MEMBRANA.  INCLUYE OBTENCIÓN DE ARENAS, GRAVAS, CRIBADO, ACARREOS, DESCARGA,  ALMACENAMIENTO DEL CEMENTO, FABRICACIÓN DEL CONCRETO Y COLOCACIÓN.</t>
  </si>
  <si>
    <t>SUMINISTRO Y COLOCACIÓN DE ACERO DE REFUERZO EN ESTRUCTURAS, INCLUYE SUMINISTRO EN LA BODEGA DE LA OBRA, DESPERDICIOS, ALAMBRE DE AMARRE, HABILITACIÓN Y COLOCACIÓN</t>
  </si>
  <si>
    <t>SUMINISTRO E INSTALACION DE ARMEX DE 15X15 CM</t>
  </si>
  <si>
    <t>SUMINISTRO DE EMPAQUES DE NEOPRENO</t>
  </si>
  <si>
    <t>PZA.</t>
  </si>
  <si>
    <t>SUMINISTRO DE VÁLVULAS ELIMINADORAS DE AIRE (150 PSI) CUERPO DE HIERRO GRIS ASTM-A 126 GRADO B FLOTADOR ACERO INOXIDABLE ASTM A240 Y PINTURA EPÓXICA, L.A.B. EN EL ALMACEN DE LA OBRA…</t>
  </si>
  <si>
    <t>H027</t>
  </si>
  <si>
    <t>SUMINISTRO DE MEDIDORES TIPO PALETA COMPLETOS, MODELO MLFST-MP,  L.A.B. EN OBRA…</t>
  </si>
  <si>
    <t>H023</t>
  </si>
  <si>
    <t>SUMINISTRO E INSTALACIÓN DE MANÓMETRO. L.A.B. EN OBRA</t>
  </si>
  <si>
    <t>CASETA DE CLORACIÓN</t>
  </si>
  <si>
    <t>MUROS DE TABIQUE ROJO RECOCIDO, HASTA 6.00 METROS DE ALTURA, JUNTEADO CON MORTERO CEMENTO-ARENA 1:5.  INCLUYE ACARREOS, DESCARGA, ALMACENAMIENTO DEL CEMENTO, FABRICACIÓN DE MORTERO, ASENTADO DEL TABIQUE Y TERMINADO DEL MURO.</t>
  </si>
  <si>
    <t>DE 14 CMS DE ESPESOR</t>
  </si>
  <si>
    <t>EN DALAS, CASTILLOS Y CERRAMIENTOS</t>
  </si>
  <si>
    <t>LOSAS CON ALTURA DE OBRA FALSA HASTA 3.60 METROS DE ALTURA</t>
  </si>
  <si>
    <t>ACABADOS DE AZOTEAS, CON TODOS LOS MATERIALES Y MANO DE OBRA…</t>
  </si>
  <si>
    <t>ENLADRILLADO, JUNTEADO CON MORTERO CEMENTO-ARENA 1:5</t>
  </si>
  <si>
    <t>CONCRETO CICLÓPEO EN CIMENTACIONES</t>
  </si>
  <si>
    <t>SUMINISTRO Y COLOCACIÓN DE ACERO DE REFUERZO</t>
  </si>
  <si>
    <t>KG</t>
  </si>
  <si>
    <t>APLANADOS Y EMBOQUILLADOS, CON TODOS LOS MATERIALES Y MANO DE OBRA.  INCLUYE OBTENCIÓN, CRIBADO DE ARENA, DESCARGA, ACARREO, ALMACENAMIENTO DEL CEMENTO Y CALHIDRA, FABRICACIÓN DE MORTERO, COLOCACIÓN DEL APLANADO Y TERMINADO DE LA SUPERFICIE.</t>
  </si>
  <si>
    <t>APLANADO CON MORTERO CEMENTO-ARENA 1:5 DE 1.50 CM DE ESPESOR</t>
  </si>
  <si>
    <t>SUMINISTRO E INSTALACIÓN DE PUERTAS.  INCLUYE MATERIALES EN OBRA, FLETES, MANIOBRAS LOCALES, HABILITACIÓN INCLUYENDO SOLDADURA, BISAGRAS, PINTURA ANTICORROSIVA, INSTALACIÓN Y AMACICE CON MORTERO NECESARIO.</t>
  </si>
  <si>
    <t>DE HERRERÍA ESTRUCTURAL, PERFILES Z, T Y L TAMBOR DOBLE DE LÁMINA Nº 18</t>
  </si>
  <si>
    <t>SUMINISTRO E INSTALACIÓN DE VENTANAS.  INCLUYE MATERIALES EN OBRA, FLETES, MANIOBRAS LOCALES, HABILITACIÓN INCLUYENDO SOLDADURA, PINTURA ANTICORROSIVA, INSTALACIÓN Y AMACICE CON MORTERO NECESARIO.</t>
  </si>
  <si>
    <t>DE HERRERÍA ESTRUCTURAL, PERFILES Z, T Y L</t>
  </si>
  <si>
    <t>VIDRIERÍA, INCLUYE SUMINISTRO DE MATERIALES EN OBRA, FLETES Y MANIOBRAS LOCALES, INSTALACIÓN, AJUSTE Y LIMPIEZA</t>
  </si>
  <si>
    <t>SUMINISTRO Y COLOCACIÓN DE VIDRIO SENCILLO 2 MM.</t>
  </si>
  <si>
    <t>SUMINISTRO Y COLOCACIÓN DE PINTURA…</t>
  </si>
  <si>
    <t>VINILICA EN INTERIORES Y EXTERIORES (TRES MANOS)</t>
  </si>
  <si>
    <t>ESMALTE EN HERRERÍA</t>
  </si>
  <si>
    <t xml:space="preserve">PINTURA DE LOGOTIPO </t>
  </si>
  <si>
    <t>PISOS, LAMBRINES Y ZOCLOS, CON TODOS LOS MATERIALES Y MANO DE OBRA.  INCLUYE SUMINISTRO DE MATERIALES EN OBRA, OBTENCIÓN Y CERNIDO DE ARENA, ACARREOS, DESCARGA, ALMACENAJE DEL CEMENTO, FABRICACIÓN DEL MORTERO, COLOCACIÓN DEL PISO, LAMBRINES O VAGUETAS.</t>
  </si>
  <si>
    <t>PISO DE CONCRETO SIMPLE DE 8 CM DE ESPESOR TOTAL</t>
  </si>
  <si>
    <t>SALIDA PARA CENTRO DE LUZ O CONTACTO…</t>
  </si>
  <si>
    <t>SALIDA PARA CENTRO DE LUZ O CONTACTO CON SALIDA DE TUBERÍA CONDUIT DE LÁMINA NEGRA ESMALTADA, PARED DELGADA DE 1/2" DE DIÁMETRO PARA APAGADOR DE ESCALERA.</t>
  </si>
  <si>
    <t>SAL</t>
  </si>
  <si>
    <t>SUMINISTRO E INSTALACIÓN DE EQUIPO DE CLORACIÓN DE HIPOCLORITO DE CALCIO A BASE DE PULSACIONES MAGNÉTICAS CON EQUIPO DE DESINFECCIÓN DE 1 A 5 LPS Y VENCER UNA CARCA DINÁMICA TOTAL DE 10 KG.  INCLUYE FLETES Y MANIOBRAS LOCALES, ASÍ COMO UNA CUBETA DE TABLETAS DE HIPOCLORITO DE CALCIO.</t>
  </si>
  <si>
    <t>PLANTILLA APISONADA AL 85% PROCTOR EN ZANJAS, INCLUYE SELECCIÓN DEL MATERIAL "A Y/O B" PRODUCTO DE LA EXCAVACIÓN, COLOCACIÓN DE LA PLANTILLA Y CONSTRUCCIÓN DEL APOYO SEMICIRCULAR, PARA PERMITIR LA CORRECTA COLOCACIÓN DE LA TUBERÍA</t>
  </si>
  <si>
    <t>CAJA</t>
  </si>
  <si>
    <t>ATRAQUES DE CONCRETO CON F'C = 150 KG/CM2 DE 0.30X0.30X0.30 MTS., INCLUYE: AGREGADOS, CIMBRA, EXCAVACIÓN, FLETES, ACARREOS Y TODO LO NECESARIO PARA SU CORRECTA COLOCACIÓN.</t>
  </si>
  <si>
    <t>LARGO</t>
  </si>
  <si>
    <t>ANCHO</t>
  </si>
  <si>
    <t>ALTO</t>
  </si>
  <si>
    <t>A401B</t>
  </si>
  <si>
    <t>TOTAL</t>
  </si>
  <si>
    <t>IVA</t>
  </si>
  <si>
    <t>SUMINISTRO Y COLOCACIÓN DE PISO DE GRAVA TRITURADA T.M.A. 19 MM (3/4") CON 10 CENTÍMETROS DE ESPESOR</t>
  </si>
  <si>
    <t>PUERTA DE MALLA GALVANIZADA EN DOS HOJAS DE 1.50 M X 2.00 M C/U, INCLUYE POSTES, ALAMBRE DE PÚAS, BISAGRAS, PASADORES Y TODOS LOS HERRAJES NECESARIOS PARA SU BUEN FUNCIONAMIENTO.</t>
  </si>
  <si>
    <t>D125D</t>
  </si>
  <si>
    <t>CERCA DE MALLA DE ALAMBRE Nº 10  DE 51X51 MM.  INCLUYE TRES (3) LÍNEAS DE ALAMBRE DE PÚAS, POSTE GALVANIZADO, REPISONES, ESPADAS Y TODO LO NECESARIO PARA SU CORRECTA INSTALACIÓN.</t>
  </si>
  <si>
    <t>D125B</t>
  </si>
  <si>
    <t>CERCO  Y REJAS DE FIERRO, INCLUYE SUMINISTRO DE MATERIALES EN OBRA, FLETES, MANIOBRAS LOCALES, PINTURA DE ACEITE, INSTALACIÓN DE POSTES, MARCOS Y MALLA.</t>
  </si>
  <si>
    <t>D125</t>
  </si>
  <si>
    <t>SUMINISTRO E INSTALACION DE ARMEX DE 25X15 CM</t>
  </si>
  <si>
    <t>D092C</t>
  </si>
  <si>
    <t>SUMINISTRO Y COLOCACIÓN DE HACERO DE REFUERZO</t>
  </si>
  <si>
    <t>4090 01</t>
  </si>
  <si>
    <t>4035 01</t>
  </si>
  <si>
    <t>FABRICACIÓN Y LANZADO DE CONCRETO EN PAREDES, PISOS Y PLAFONES, CURADO…</t>
  </si>
  <si>
    <t>4032 00</t>
  </si>
  <si>
    <t>DE F'C=150 KG/CM2</t>
  </si>
  <si>
    <t>4030 02</t>
  </si>
  <si>
    <t>FABRICACIÓN Y COLADO DE CONCRETO VIBRADO Y CURADO…</t>
  </si>
  <si>
    <t>4030 00</t>
  </si>
  <si>
    <t>4080 02</t>
  </si>
  <si>
    <t>CIMBRA DE MADERA PARA ACABADOS NO APARENTES EN…</t>
  </si>
  <si>
    <t>4080 00</t>
  </si>
  <si>
    <t>1060 02</t>
  </si>
  <si>
    <t>1060 00</t>
  </si>
  <si>
    <t>1005 01</t>
  </si>
  <si>
    <t>DE 16 MM X 64 MM (5/8"X 2 1/2")</t>
  </si>
  <si>
    <t>8018 01</t>
  </si>
  <si>
    <t>SUMINISTRO DE TORNILLOS…</t>
  </si>
  <si>
    <t>8018 00</t>
  </si>
  <si>
    <t>DE 50" MM (2") DE DIÁMETRO</t>
  </si>
  <si>
    <t>8020 01</t>
  </si>
  <si>
    <t>8020 00</t>
  </si>
  <si>
    <t>H060L2</t>
  </si>
  <si>
    <t>BRIDA ROSCADA DE</t>
  </si>
  <si>
    <t>H060L</t>
  </si>
  <si>
    <t>8035 01</t>
  </si>
  <si>
    <t>SUMINISTRO DE VÁLVULAS DE COMPUERTA VÁSTAGO FIJO DE (125 PSI) PUESTA EN OBRA…</t>
  </si>
  <si>
    <t>8035 00</t>
  </si>
  <si>
    <t>SENCILLOS DE 0.90 CON CANAL DE 100 MM (4")</t>
  </si>
  <si>
    <t>SUMINISTRO E INSTLACIÓN DE CONTRAMARCOS…</t>
  </si>
  <si>
    <t>2243 00</t>
  </si>
  <si>
    <t>FIERRO DE 50X50 CM CON PESO, DE 97 KG.</t>
  </si>
  <si>
    <t>SUMINISTRO E INSTALACIÓN DE MARCOS C/TAPA, DE…</t>
  </si>
  <si>
    <t>G030A</t>
  </si>
  <si>
    <t>2" DE DIAMETRO</t>
  </si>
  <si>
    <t>8068 116</t>
  </si>
  <si>
    <t>SUMINISTRO Y COLOCACION DE TUERCA UNION DE FIERRO GALVANIZADO POR</t>
  </si>
  <si>
    <t>H056B6</t>
  </si>
  <si>
    <t xml:space="preserve">CODOS DE 45° DE </t>
  </si>
  <si>
    <t>8068 15</t>
  </si>
  <si>
    <t>CODOS DE 90ª POR…</t>
  </si>
  <si>
    <t xml:space="preserve">TUBERIA CEDULA 40 DE </t>
  </si>
  <si>
    <t xml:space="preserve">SUMINISTRO E INSTALACIÓN DE TUBERIA Y PIEZAS ESPECIALES DE FIERRO GALVANIZADO (HIERRO MALEABLE) CEDULA 40 POR INMERSIÓN EN CALIENTE TIPO STANDARD CLASE 150 (10.50 KG/CM2), L.A.B. EN EL LUGAR DE LA OBRA. </t>
  </si>
  <si>
    <t>8068 00</t>
  </si>
  <si>
    <t>INSTALACIÓN DE VÁLVULAS DE SECCIONAMIENTO…</t>
  </si>
  <si>
    <t>2160 00</t>
  </si>
  <si>
    <t>TIPO I DE 0.70X0.70 METROS</t>
  </si>
  <si>
    <t>2240 01</t>
  </si>
  <si>
    <t>CAJA PARA OPERACIÓN DE VÁLVULAS, MEDIDAS INTERIORES…</t>
  </si>
  <si>
    <t>2240 00</t>
  </si>
  <si>
    <t>ROSCA Y CORTE PARA INSTALACIÓN DE PIEZAS ESPECIALES DE FIERRO GALVANIZADO</t>
  </si>
  <si>
    <t xml:space="preserve">INSTALACIÓN Y PRUEBA DE TUBERIA DE FIERRO GALVANIZADO, INCLUYE MANO DE OBRA, FLETES Y MANIOBRAS LOCALES. </t>
  </si>
  <si>
    <t>2280 00</t>
  </si>
  <si>
    <t>ENTRADA Y SALIDA AL TANQUE DE ALMACENAMIENTO</t>
  </si>
  <si>
    <t>DE 2" DE DIÁMETRO</t>
  </si>
  <si>
    <t>2050 01</t>
  </si>
  <si>
    <t>INSTALACIÓN, JUNTEO Y PRUEBA DE TUBERÍA DE POLIETILENO, DE ALTA DENSIDAD.  INCLUYE BAJADO, MATERIAL Y EQUIPO PARA PRUEBA, ACARREO Y MANIOBRAS LOCALES.</t>
  </si>
  <si>
    <t>2050 00</t>
  </si>
  <si>
    <t>COMPACTADO AL 90% PROCTOR, CON MATERIAL PRODUCTO DE LA EXCAVACIÓN</t>
  </si>
  <si>
    <t>1131 05</t>
  </si>
  <si>
    <t>RELLENO DE ZANJAS</t>
  </si>
  <si>
    <t>1131 00</t>
  </si>
  <si>
    <t>CON MATERIAL PRODUCTO DE BANCO</t>
  </si>
  <si>
    <t>1130 02</t>
  </si>
  <si>
    <t>1130 00</t>
  </si>
  <si>
    <t>HASTA 2.00 M DE PROFUNDIDAD</t>
  </si>
  <si>
    <t>EN ZONA B DE 0 A 6.00 M DE PROFUNDIDAD</t>
  </si>
  <si>
    <t>1100 02</t>
  </si>
  <si>
    <t>EXCAVACIÓN CON EQUIPO PARA ZANJAS EN CUALQUIER MATERIAL EXCEPTO ROCA, EN SECO…</t>
  </si>
  <si>
    <t>1100 00</t>
  </si>
  <si>
    <t>LINEA DE CONDUCCIÓN</t>
  </si>
  <si>
    <t>8072 01</t>
  </si>
  <si>
    <t>5010 07</t>
  </si>
  <si>
    <t>5010 00</t>
  </si>
  <si>
    <t>4110 00</t>
  </si>
  <si>
    <t>7004 04</t>
  </si>
  <si>
    <t>7004 03</t>
  </si>
  <si>
    <t>7004 01</t>
  </si>
  <si>
    <t>7004 00</t>
  </si>
  <si>
    <t>7003 03</t>
  </si>
  <si>
    <t>7003 00</t>
  </si>
  <si>
    <t>7002 01</t>
  </si>
  <si>
    <t>7002 00</t>
  </si>
  <si>
    <t>7001 01</t>
  </si>
  <si>
    <t>7001 00</t>
  </si>
  <si>
    <t>4100 01</t>
  </si>
  <si>
    <t>4100 00</t>
  </si>
  <si>
    <t>4092 03</t>
  </si>
  <si>
    <t>4090 00</t>
  </si>
  <si>
    <t>4035 00</t>
  </si>
  <si>
    <t>DE F'C=200 KG/CM2</t>
  </si>
  <si>
    <t>4030 04</t>
  </si>
  <si>
    <t>IMPERMEABILIZACIÓN DE AZOTEAS A BASE DE SELLADOR E IMPRIMADOR, 2 CAPAS REVESTIMIENTO IMPERMEABLE CON MEMBRANA DE REFUERZO INTERMEDIO Y ACABADO APARENTE.</t>
  </si>
  <si>
    <t>4140 02</t>
  </si>
  <si>
    <t>IMPERMEABILIZACIONES CON TODOS LOS MATERIALES Y MANO DE OBRA</t>
  </si>
  <si>
    <t>4160 00</t>
  </si>
  <si>
    <t>4130 01</t>
  </si>
  <si>
    <t>4130 00</t>
  </si>
  <si>
    <t>4080 04</t>
  </si>
  <si>
    <t>4020 01</t>
  </si>
  <si>
    <t>4020 00</t>
  </si>
  <si>
    <t>1050 01</t>
  </si>
  <si>
    <t>1050 00</t>
  </si>
  <si>
    <t>BRIDA ROSCADA DE...</t>
  </si>
  <si>
    <t>SUMINISTRO E INSTALACIÓN  DE PIEZAS ESPECIALES DE FIERRO FUNDIDO, L.A.B. EN OBRA.</t>
  </si>
  <si>
    <t>H060</t>
  </si>
  <si>
    <t>NIPLE HASTA 12" DE LONGITUD Y …</t>
  </si>
  <si>
    <t>COPLE REFORZADO DE …</t>
  </si>
  <si>
    <t>CODOS DE 45º POR …</t>
  </si>
  <si>
    <t>CODOS DE 90º POR …</t>
  </si>
  <si>
    <t>SUMINISTRO DE TUBERÍA Y PIEZAS ESPECIALES DE FIERRO GALVANIZADO (HIERRO MALEABLE) CEDULA 40 POR INMERSIÓN EN CALIENTE TIPO STANDARD. L.A.B. EN EL LUGAR DE LA OBRA.</t>
  </si>
  <si>
    <t>SUMINISTRO DE VÁLVULA DE NO RETORNO (CHECK) (125 PSI) PUESTA EN OBRA…</t>
  </si>
  <si>
    <t>8036 00</t>
  </si>
  <si>
    <t>CON ORIFICIO DE VENTEO DE 1/16" DE 1/2" DE DIÁMETRO</t>
  </si>
  <si>
    <t>8022 01</t>
  </si>
  <si>
    <t>8022 00</t>
  </si>
  <si>
    <t>SUMINISTRO DE JUNTAS GIBAULT COMPLETAS…</t>
  </si>
  <si>
    <t>8021 00</t>
  </si>
  <si>
    <t>SUMINISTRO DE EMPAQUES DE NEOPRENO…</t>
  </si>
  <si>
    <t>DE 16 MM X 76 MM (5/8" X 3")</t>
  </si>
  <si>
    <t>8018 02</t>
  </si>
  <si>
    <t>2170 00</t>
  </si>
  <si>
    <t>EXCAVACIÓN A MANO P/DESPLANTE DE ESTRUCTURAS, EN CUALQUIER MATERIAL COMÚN, EXCEPTO ROCA, EN SECO…</t>
  </si>
  <si>
    <t>DESCARGA HIDRÁULICA</t>
  </si>
  <si>
    <t>TRAMITE Y LIBRANZA ANTE C.F.E., INCLUYE PROYECTO ( PLANOS, MEMORIA TECNICA, ETC.), VERIFICACION Y PAGOS A C.F.E.</t>
  </si>
  <si>
    <t>CON NÚMERO</t>
  </si>
  <si>
    <t>CON LETRA</t>
  </si>
  <si>
    <t>PRECIO UNITARIO</t>
  </si>
  <si>
    <t>CANTIDAD</t>
  </si>
  <si>
    <t xml:space="preserve">MUNICIPIO:  </t>
  </si>
  <si>
    <t xml:space="preserve">LOCALIDAD:  </t>
  </si>
  <si>
    <t xml:space="preserve">OBRA:  </t>
  </si>
  <si>
    <t>SUMINISTRO DE TUBERÍA DE POLIETILENO DE ALTA DENSIDAD, PARA AGUA POTABLE, L.A.B. EN OBRA</t>
  </si>
  <si>
    <t>8011 00</t>
  </si>
  <si>
    <t>CERCO DE PROTECCIÓN (10X10 M) TANQUE</t>
  </si>
  <si>
    <t>8068 06</t>
  </si>
  <si>
    <t>DE 51 MM (2") DE DIÁMETRO</t>
  </si>
  <si>
    <t>2160 03</t>
  </si>
  <si>
    <t>UNA ROSCA 2"</t>
  </si>
  <si>
    <t>2281 06</t>
  </si>
  <si>
    <t>2281 00</t>
  </si>
  <si>
    <t>2280 06</t>
  </si>
  <si>
    <t>RD-9 DE 2" DE DIÁMETRO</t>
  </si>
  <si>
    <t>8011 01</t>
  </si>
  <si>
    <t xml:space="preserve">51 MM (2") DE DIÁMETRO </t>
  </si>
  <si>
    <t>H060L1</t>
  </si>
  <si>
    <t>TIPO PALETA DE 2" DE DIAMETRO.</t>
  </si>
  <si>
    <t>H027A</t>
  </si>
  <si>
    <t>2" DE DIÁMETRO</t>
  </si>
  <si>
    <t>8068 236</t>
  </si>
  <si>
    <t>NIPLE CUERDA CORRIDA Y...</t>
  </si>
  <si>
    <t>8068 232</t>
  </si>
  <si>
    <t>8068 49</t>
  </si>
  <si>
    <t>8068 25</t>
  </si>
  <si>
    <t>TUBERÍA DE 2" DE DIÁMETRO</t>
  </si>
  <si>
    <t>8036 01</t>
  </si>
  <si>
    <t>8021 01</t>
  </si>
  <si>
    <t>NO. DE PIEZA</t>
  </si>
  <si>
    <t>ÁREA</t>
  </si>
  <si>
    <t>DESCRIPCION DEL CONCEPTO</t>
  </si>
  <si>
    <t>GENERADOR</t>
  </si>
  <si>
    <t>SANTIAGO PAPASQUIARO ,DGO.</t>
  </si>
  <si>
    <t>UBICACION:</t>
  </si>
  <si>
    <t>CONSTRUCCIÓN DE LA SEGUNDA ETAPA DEL SISTEMA DE AGUA POTABLE: EQUIPO DE BOMEO HÍBRIDO, DESCARGA HIDRÁULICA DE 2" DE DIÁMETRO, CASETA DE CLORACIÓN, CERCO DE PROTECCIÓN POZO, 927 M DE LÍNEA DE CONDUCCIÓN DE PAD DE 2" DE DIÁMETRO, TANQUE DE REGULACIÓN DE 25 M3, CERCO DE PROTECCIÓN TANQUE, 524.80 M DE LÍNEA DE INTERCONECCIÓN DE PAD DE 3" DE DIÁMETRO, REHABILITACIÓN DE 398.54 M DE RED DE DISTRIBUCIÓN Y 20 TOMAS DOMICILIARIAS</t>
  </si>
  <si>
    <t>NOMBRE DEL PROYECTO:</t>
  </si>
  <si>
    <t>SADF</t>
  </si>
  <si>
    <t>SAN JUAN DE GUADALUPE</t>
  </si>
  <si>
    <t>1100 01</t>
  </si>
  <si>
    <t>EN ZONA A DE 0 A 6.00 M DE PROFUNDIDAD</t>
  </si>
  <si>
    <t>1019 00</t>
  </si>
  <si>
    <t>EXCAVACIÓN EN ROCA FIJA, P/ ZANJAS, EN SECO, EN ZONA A…</t>
  </si>
  <si>
    <t>1019 02</t>
  </si>
  <si>
    <t>HASTA 2.00 M DE PROFUNDIDAD.</t>
  </si>
  <si>
    <t>PLANTILLA APISONADA AL 85% PROCTOR EN ZANJAS…</t>
  </si>
  <si>
    <t>SUMINISTRO DE TUBERÍA POLIETILENO DE ALTA DENSIDAD, TIPO…, L.A.B. FÁBRICA.</t>
  </si>
  <si>
    <t>EXCAVACIÓN A MANO P/ DESPLANTE DE ESTRUCTURAS, EN CUALQUIER MATERIAL COMÚN, EXCEPTO ROCA, EN SECO...</t>
  </si>
  <si>
    <t>DE F'C= 200 KG/CM2.</t>
  </si>
  <si>
    <t xml:space="preserve">4080 00 </t>
  </si>
  <si>
    <t>SUMINISTRO Y COLOCACIÓN DE ACERO DE REFUERZO.</t>
  </si>
  <si>
    <t>4120 00</t>
  </si>
  <si>
    <t>POSTES Y ALAMBRADOS, CON TODOS LOS MATERIALES Y MANO DE OBRA...</t>
  </si>
  <si>
    <t>4120 01</t>
  </si>
  <si>
    <t>POSTE GALVANIZADO 2.00 M ALTURA LIBRE, 2 1/2" DE DIÁMETRO CEDULA 40, INC. ACCESORIOS, ASÍ COMO EXC. RELLENO Y CONCRETO.</t>
  </si>
  <si>
    <t xml:space="preserve">4120 06 </t>
  </si>
  <si>
    <t>TUBO GALVANIZADO DE 1 5/8" DE DIÁMETRO PARA BARRA SUPERIOR, INFERIOR O REF. HORIZONTAL.</t>
  </si>
  <si>
    <t>M</t>
  </si>
  <si>
    <t>4120 08</t>
  </si>
  <si>
    <t>MALLA GALVANIZADA C/ABERTURA DE 55 X 55 MM CALIBRE 8 INCLUYE SOPORTERÍA.</t>
  </si>
  <si>
    <t>SUMINISTRO E INSTALACIÓN DE PIEZAS ESPECIALES DE POLIETILENO DE ALTA DENSIDADAD CUALQUIER RD, L.A.B. EN OBRA</t>
  </si>
  <si>
    <t>CAJAS PARA OPERACIÓN DE VÁLVULAS, MEDIDAS INTERIORES…</t>
  </si>
  <si>
    <t>2240 02</t>
  </si>
  <si>
    <t>TIPO 2 DE 1.00 X 0.90 M.</t>
  </si>
  <si>
    <t>SUMINISTRO E INSTALACIÓN DE CONTRAMARCOS…</t>
  </si>
  <si>
    <t>2243 01</t>
  </si>
  <si>
    <t>SENCILLOS DE 0.90 M CON CANAL DE 100 MM (4").</t>
  </si>
  <si>
    <t>2244 00</t>
  </si>
  <si>
    <t>SUMINISTRO E INSTALACIÓN DE MARCOS C/ TAPA, DE…</t>
  </si>
  <si>
    <t>2244 03</t>
  </si>
  <si>
    <t>FIERRO FUNDIDO DE 50 X 50 CM CON PESO, 'DE 55 KG.</t>
  </si>
  <si>
    <t xml:space="preserve">PZA. </t>
  </si>
  <si>
    <t>8023 00</t>
  </si>
  <si>
    <t>SUMINISTRO DE VÁLVULAS ELIMINADORAS DE AIRE (250 PSI) CUERPO DE HIERRO GRIS ASTM-A126 GRADO B FLOTADOR ACERO INOXIDABLE ASTM A240 Y PINTURA EPÓXICA...</t>
  </si>
  <si>
    <t>8023 01</t>
  </si>
  <si>
    <t>CON ORIFICIO DE VENTEO DE 1/16" DE 1" DE DIÁMETRO.</t>
  </si>
  <si>
    <t>NIPLE HASTA 4" DE LONGITUD Y…</t>
  </si>
  <si>
    <t>1" DE DIÁMETRO.</t>
  </si>
  <si>
    <t>VALVULA DE GLOBO DE 1" DE DIAMETRO</t>
  </si>
  <si>
    <t>7025 00</t>
  </si>
  <si>
    <t>PIEZAS ESPECIALES DE ACERO........</t>
  </si>
  <si>
    <t>7025 04</t>
  </si>
  <si>
    <t>SUMINISTRO, FABRICACION Y COLOCACION DE BRIDAS DE ACERO.</t>
  </si>
  <si>
    <t xml:space="preserve"> KG. </t>
  </si>
  <si>
    <t>DE 3" DE DIÁMETRO</t>
  </si>
  <si>
    <t>TIPO 1 DE 0.70 X 0.70 M.</t>
  </si>
  <si>
    <t xml:space="preserve">2243 00 </t>
  </si>
  <si>
    <t xml:space="preserve">2244 03 </t>
  </si>
  <si>
    <t>SUMINISTRO E INSTALACION DE BRIDA U TOPE (SUB END) DE…</t>
  </si>
  <si>
    <t xml:space="preserve">8025 00
</t>
  </si>
  <si>
    <t>SUMINISTRO DE VÁLVULA DE ADMISIÓN Y EXPULSIÓN DE AIRE DE (250 PSI) CUERPO DE HIERRO GRIS ASTM A126 GRADO B FLOTADOR DE ACERO INOXIDABLE PINTURA EPÓXICA.</t>
  </si>
  <si>
    <t>8025 01</t>
  </si>
  <si>
    <t>DE 1" DE DIÁMETRO ROSCADA.</t>
  </si>
  <si>
    <t>8038 00</t>
  </si>
  <si>
    <t>SUMINISTRO DE MEDIDORES TIPO HÉLICE COMPLETOS L.A.B. FÁBRICA, CUERPO FÁBRICADO EN FIERRO FUNDIDO CON EXTREMOS BRIDADOS</t>
  </si>
  <si>
    <t>8093 01</t>
  </si>
  <si>
    <t>8093 00</t>
  </si>
  <si>
    <t>8095 00</t>
  </si>
  <si>
    <t>8095 01</t>
  </si>
  <si>
    <t>8097 00</t>
  </si>
  <si>
    <t>8097 01</t>
  </si>
  <si>
    <t>8098 01</t>
  </si>
  <si>
    <t>8099 01</t>
  </si>
  <si>
    <t>8100 01</t>
  </si>
  <si>
    <t>8101 01</t>
  </si>
  <si>
    <t>4125 01</t>
  </si>
  <si>
    <t>4126 01</t>
  </si>
  <si>
    <t>S/C-001</t>
  </si>
  <si>
    <t>SUMINISTRO, INSTALACIÓN Y PRUEBA DE SUBESTACIÓN ELECTRICA DE 45 KVA CON UNA RELACIÓN DE TRANSFORMACIÓN DE 13,200 - 440/220 VOLTS TIPO OA. INCLUYE CONEXIÓN EN BAJA TENSIÓN Y ACOMETIDA, MATERIALES, FLETES Y MANIOBRAS LOCALES.</t>
  </si>
  <si>
    <t>SUMINISTRO E INSTALACIÓN DE ESTRUCTURAS PARA SUBESTACIÓN ELECTRICA COMPLETA. INCLUYE CONEXIÓN EN BAJA TENSIÓN, PAGO DE LA UNIDAD DE VERIFICACIÓN PARA LA AUTORIZACIÓN DEL CONTROL DE SUMINISTRO Y CONEXIÓN A TABLEROS DE CONTROL DE EQUIPOS DE BOMBEO.</t>
  </si>
  <si>
    <t>S/C-002</t>
  </si>
  <si>
    <t>S/C-003</t>
  </si>
  <si>
    <t>S/C-004</t>
  </si>
  <si>
    <t xml:space="preserve">2170 03 </t>
  </si>
  <si>
    <t>DE 76 MM (3") DE DIÁMETRO.</t>
  </si>
  <si>
    <t>INSTALACIÓN Y PRUEBA DE TUBERÍA DE FIERRO GALVANIZADO, INCLUYE COLOCACIÓN DE COPLES</t>
  </si>
  <si>
    <t xml:space="preserve">2280 08 </t>
  </si>
  <si>
    <t>76 MM (3") DE DIÁMETRO</t>
  </si>
  <si>
    <t>8020 03</t>
  </si>
  <si>
    <t>8021 03</t>
  </si>
  <si>
    <t xml:space="preserve">8036 03 </t>
  </si>
  <si>
    <t>SUMINISTRO DE TUBERÍA Y PIEZAS ESPECIALES DE FIERRO GALVANIZADO (HIERRO MALEABLE) CEDULA 40 POR INMERSIÓN EN CALIENTE TIPO ESTÁNDAR</t>
  </si>
  <si>
    <t>TUBERÍA CEDULA 40 ROSCADA…</t>
  </si>
  <si>
    <t>8068 08</t>
  </si>
  <si>
    <t>DE 3" DE DIÁMETRO.</t>
  </si>
  <si>
    <t xml:space="preserve">8068 17 </t>
  </si>
  <si>
    <t>3" DE DIÁMETRO.</t>
  </si>
  <si>
    <t>NIPLE HASTA 12" DE LONGITUD Y…</t>
  </si>
  <si>
    <t>8068 234</t>
  </si>
  <si>
    <t>8038 02</t>
  </si>
  <si>
    <t>TIPO HÉLICE DE 3" DE DIÁMETRO.</t>
  </si>
  <si>
    <t>2050 01-5</t>
  </si>
  <si>
    <t>DE 76 MM (3") DE DIÁMETRO</t>
  </si>
  <si>
    <t>SUMINISTRO E INSTALACION DE ABRAZADERA PARA PEAD DE 3" DE DIAMETRO</t>
  </si>
  <si>
    <t>LIMPIEZA Y TRAZO EN EL ÁREA DE TRABAJO.</t>
  </si>
  <si>
    <t xml:space="preserve">1060 00 </t>
  </si>
  <si>
    <t xml:space="preserve">1060 02 </t>
  </si>
  <si>
    <t xml:space="preserve">1121 00 </t>
  </si>
  <si>
    <t>TERRAPLENES Y REVESTIMIENTOS</t>
  </si>
  <si>
    <t>1121 02</t>
  </si>
  <si>
    <t>TERRAPLÉN COMPACTADO AL 90% PROCTOR CON MATERIAL DE BANCO, INCLUYE: EXTRACCIÓN, CARGA, Y ACARREO 1er. KM</t>
  </si>
  <si>
    <t xml:space="preserve">4080 02 </t>
  </si>
  <si>
    <t>DALAS, CASTILLOS Y CERRAMIENTOS.</t>
  </si>
  <si>
    <t xml:space="preserve">2160 00 </t>
  </si>
  <si>
    <t xml:space="preserve">2160 03 </t>
  </si>
  <si>
    <t>DE 51 MM (2") DE DIÁMETRO.</t>
  </si>
  <si>
    <t xml:space="preserve">2280 00 </t>
  </si>
  <si>
    <t xml:space="preserve">2280 06 </t>
  </si>
  <si>
    <t>MATERIALES</t>
  </si>
  <si>
    <t xml:space="preserve">4030 00 </t>
  </si>
  <si>
    <t xml:space="preserve">4030 04 </t>
  </si>
  <si>
    <t>DE 2" DE DIÁMETRO.</t>
  </si>
  <si>
    <t>S/C-027</t>
  </si>
  <si>
    <t>SUMINISTRO E INSTALACION DE BRIDA PARA TINACO DE 2" DE DIAMETRO</t>
  </si>
  <si>
    <t>S/C-028</t>
  </si>
  <si>
    <t>SUMINISTRO E INSTALACION DE VALVULA PARA FLOTADOR DE ALTA PRESION DE 2" DE DIAMETRO, INCLUYE FLOTADOR</t>
  </si>
  <si>
    <t>S/C-029</t>
  </si>
  <si>
    <t>SUMINISTRO E INSTALACION DE VALVULA ESFERA DE BRONCE DE 2" DE DIAMETRO</t>
  </si>
  <si>
    <t>S/C-030</t>
  </si>
  <si>
    <t xml:space="preserve">8020 03 </t>
  </si>
  <si>
    <t>SUMINISTRO E INSTALACION DE TANQUE DE POLIETILENO DE ALTA DENSIDAD CON CAPACIDAD DE 20 M3</t>
  </si>
  <si>
    <t xml:space="preserve">SUMINISTRO E INSTALACIÓN DE EQUIPO DE BOMBEO TIPO HIBRIDO (ELÉCTRICO Y SOLAR).  EL EQUIPO SOLAR TENDRÁ POR MEDIO DE FOTOCELDAS CON TODOS SUS ACCESORIOS PARA GENERAR ENERGÍA Y EQUIPO DE BOMBEO (CON BOMBA CENTRIFUGA MULTIETAPAS HORIZONTAL O VERTICAL ) ACCIONADO POR ENERGÍA SOLAR CAPAZ DE PROPORCIONAR UN GASTO DE 1.63 LPS Y/O 59,000 LITROS POR DÍA CONSIDERANDO 8 HORAS EFECTIVAS DE BOMBEO, VENCER UNA CARGA DINÁMICA TOTAL DE 60 M, CON EFICIENCIA MÍNIMA DEL 70%.  INCLUYE PANELES, BASES Y ESTRUCTURAS CON FOTOCELDAS SOLARES, DESCARGA HIDRÁULICA, CABLE SUMERGIBLE TRES HILOS THW, SUBCONTROL INTERRUPTOR, ARRANCADOR, TUBERÍA CONDUIT PG 3/4" DE DIÁMETRO, BASE DE DESCARGA Y TODOS LOS ACCESORIOS NECESARIOS PARA LA PROTECCIÓN, INSTALACIÓN Y CORRECTO FUNCIONAMIENTO DEL EQUIPO. INCLUYE EQUIPO DE CONTROL CONFIGURADO PARA SISTEMA  CON ARRANQUE Y PARO AUTOMATICO EN VELOCIDAD VARIABLE Y REACTOR DE ARMONICOS ,* TABLERO DE SEGURIDAD PARA ARANQUE Y PARO MANUAL DE EQUIPO DE BOMBEO* INSTALACION DE SISTEMA DE BOMBEO QUE INCLUYE TRASLADO DE EQUIPOS , FLETES Y VIATICOS DE PERSONAL CAPACITADO Y TODO LO NECESARIO PARA SU CORRETA OPERACION. * ARRANCADOR A TENSION PLENA EN  440 VOLTS CON INTERRUPTOR TERMOMAGNETICO CON SUBMONITOR INTEGRADO EN GABINETE INCL. INSTALACION Y PRUEBA INCL TABLERO DE *  SOPORTE CONTROLADOR Y PUESTA EN MARCHA.
</t>
  </si>
  <si>
    <t>CERCO DE PROTECCION DE CARCAMO DE BOMBEO Y HUERTO SOLAR</t>
  </si>
  <si>
    <t>EQUIPO DE BOMBEO</t>
  </si>
  <si>
    <t>SUBESTACION ELECTRICA DE EQUIPO DE BOMBEO</t>
  </si>
  <si>
    <t>PUERTA DE MALLA GALVANIZADA EN DOS HOJAS DE 2.00 M X 2.00 M C/U, INCLUYE POSTES, ALAMBRE DE PÚAS, BISAGRAS, PASADORES Y TODOS LOS HERRAJES NECESARIOS PARA SU BUEN FUNCIONAMIENTO.</t>
  </si>
  <si>
    <t>8068 27</t>
  </si>
  <si>
    <t>INTERCONEXION A LINEA EXISTENTE A CERRITO, ROSITA Y DURAZNO</t>
  </si>
  <si>
    <t>RD 17 DE 3" DE DIÁMETRO.</t>
  </si>
  <si>
    <t>TEE</t>
  </si>
  <si>
    <t>REDUCCION BUSHING</t>
  </si>
  <si>
    <t>DE 3" A 2"</t>
  </si>
  <si>
    <t xml:space="preserve">2281 06 </t>
  </si>
  <si>
    <t>8011 24</t>
  </si>
  <si>
    <t>RD 17 DE 2" DE DIÁMETRO.</t>
  </si>
  <si>
    <t>8011 24-5</t>
  </si>
  <si>
    <t>INTERCONEXION A TANQUE EXISTENTE EL CERRITO Y SALIDA A RED DE DISTRIBUCION</t>
  </si>
  <si>
    <t>INTERCONEXION A TANQUE EXISTENTE DE LA ROSITA Y SALIDA A RED DE DISTRIBUCION</t>
  </si>
  <si>
    <t>INTERCONEXIÓN A TANQUE DE EL DURAZNO Y SALIDA A RED DE DISTRIBUCION</t>
  </si>
  <si>
    <t>TANQUE DE REGULACIÓN CON UNA CAPACIDAD DE 10,000 LITROS DE PEAD EL DURAZNO</t>
  </si>
  <si>
    <t>SUMINISTRO E INSTALACION DE TANQUE DE POLIETILENO DE ALTA DENSIDAD CON CAPACIDAD DE 10 M3</t>
  </si>
  <si>
    <t xml:space="preserve">INTERCONEXIÓN  A LINEA DE PVC </t>
  </si>
  <si>
    <t>2041 00</t>
  </si>
  <si>
    <t>INSTALACIÓN DE TUBERÍA DE PVC ORIENTADO CON COPLE Y CON ANILLO ELASTOMERICO INTEGRADO DE FÁBRICA</t>
  </si>
  <si>
    <t>2041 01 -5</t>
  </si>
  <si>
    <t>DE 75 MM DE DIÁMETRO.</t>
  </si>
  <si>
    <t>8005 00</t>
  </si>
  <si>
    <t>SUMINISTRO DE TUBERÍA HIDRÁULICA DE PVC, NORMA NMX-E-145/1, L.A.B. FÁBRICA</t>
  </si>
  <si>
    <t>8005 11</t>
  </si>
  <si>
    <t>TUBERÍA HID. ANG RD/32.5 DE 3" DE DIÁMETRO.</t>
  </si>
  <si>
    <t>INTERCONEXION A TANQUE EXISTENTE DE EL PERDIDO E INTERCONEXION A LINEAS HACIA GUADALUPITO Y SAN ISIDRO</t>
  </si>
  <si>
    <t xml:space="preserve">2160 05 </t>
  </si>
  <si>
    <t>2280 08</t>
  </si>
  <si>
    <t>2281 08</t>
  </si>
  <si>
    <t>UNA ROSCA 3"</t>
  </si>
  <si>
    <t>8068 17</t>
  </si>
  <si>
    <t>8068 118</t>
  </si>
  <si>
    <t>8035 03</t>
  </si>
  <si>
    <t>DE 75" MM (3") DE DIÁMETRO</t>
  </si>
  <si>
    <t>INTERCONEXIÓN A TANQUE DE EL ZORRILLO Y SALIDA A RED DE DISTRIBUCION</t>
  </si>
  <si>
    <t xml:space="preserve">2281 08 </t>
  </si>
  <si>
    <t>SUMINISTRO E INSTALACIÓN DE PIEZAS ESPECIALES DE PVC RD, L.A.B. EN OBRA</t>
  </si>
  <si>
    <t>8085 00</t>
  </si>
  <si>
    <t>8085 01</t>
  </si>
  <si>
    <t xml:space="preserve">8068 08 </t>
  </si>
  <si>
    <t xml:space="preserve">8068 27 </t>
  </si>
  <si>
    <t>3" DE DIÁMETRO</t>
  </si>
  <si>
    <t xml:space="preserve">8068 118 </t>
  </si>
  <si>
    <t xml:space="preserve">8035 03 </t>
  </si>
  <si>
    <t>TANQUE DE REGULACIÓN CON UNA CAPACIDAD DE 20,000 LITROS DE PEAD EL ZORRILLO</t>
  </si>
  <si>
    <t>SUMINISTRO E INSTALACION DE BRIDA PARA TINACO DE 3" DE DIAMETRO</t>
  </si>
  <si>
    <t>SUMINISTRO E INSTALACION DE VALVULA PARA FLOTADOR DE ALTA PRESION DE 3" DE DIAMETRO, INCLUYE FLOTADOR</t>
  </si>
  <si>
    <t>SUMINISTRO E INSTALACION DE VALVULA ESFERA DE BRONCE DE 3" DE DIAMETRO</t>
  </si>
  <si>
    <t>S/C-031</t>
  </si>
  <si>
    <t>S/C-033</t>
  </si>
  <si>
    <t>S/C-032</t>
  </si>
  <si>
    <t>S/C-034</t>
  </si>
  <si>
    <t>CODO 90°</t>
  </si>
  <si>
    <t>8075 00</t>
  </si>
  <si>
    <t>8075 01</t>
  </si>
  <si>
    <t>SUMINISTRO E INSTALACIÓN DE PIEZAS ESPECIALES DE PVC CUALQUIER RD, L.A.B. EN OBRA</t>
  </si>
  <si>
    <t>6010 00</t>
  </si>
  <si>
    <t>6010 07</t>
  </si>
  <si>
    <t>1020 00</t>
  </si>
  <si>
    <t>1020 02</t>
  </si>
  <si>
    <t xml:space="preserve"> EXCAVACIÓN EN ROCA FIJA, P/ ZANJAS, EN SECO, EN
 ZONA B…</t>
  </si>
  <si>
    <t>EXCAVACIÓN EN ROCA FIJA, P/ ZANJAS, EN SECO, EN
 ZONA B…</t>
  </si>
  <si>
    <t xml:space="preserve"> EN ZONA B DE 0 A 6.00 M DE PROFUNDIDAD.</t>
  </si>
  <si>
    <t>EXCAVACIÓN EN ROCA FIJA, P/ ZANJAS, EN SECO, EN
 ZONA B..</t>
  </si>
  <si>
    <t>SUMINISTRO E INSTALACION DE BRIDA U TOPE (SUB END) DE PAD DE…</t>
  </si>
  <si>
    <t>1001 09</t>
  </si>
  <si>
    <t>S/C-035</t>
  </si>
  <si>
    <t>SUMINISTRO Y COLOCACIÓN DE PLACA INFORMATIVA A LA CONCLUSIÓN DE LA OBRA FABRICADA CON MATERIAL NO ENDEBLE. DISEÑO DE ACUERDO AL PROPORCIONADO POR LA DEPENDENCIA CON DIMENSIONES MINIMAS DE 0.50X0.70 M</t>
  </si>
  <si>
    <t xml:space="preserve">Construcción de sistema integral de distribución de agua potable del tanque 7 Zacates - Francisco I. Madero (3.6 kms) </t>
  </si>
  <si>
    <t>FRANCISCO I MADERO (EL CERRITO, EL DURAZNO, LA ROSITA, EL ZORRILLO, GUADALUPITO, SAN ISIDRO Y FRANCISCO I. MADERO (EL PERDIDO))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</si>
</sst>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0.000"/>
    <numFmt numFmtId="166" formatCode="_-* #,##0.0000_-;\-* #,##0.0000_-;_-* &quot;-&quot;??_-;_-@_-"/>
    <numFmt numFmtId="167" formatCode="#,##0.0_ ;\-#,##0.0\ "/>
  </numFmts>
  <fonts count="29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8"/>
      <name val="Arial Narrow"/>
      <family val="2"/>
    </font>
    <font>
      <b/>
      <sz val="16"/>
      <name val="Arial Narrow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0"/>
      <color theme="4" tint="-0.249977111117893"/>
      <name val="Arial Narrow"/>
      <family val="2"/>
    </font>
    <font>
      <b/>
      <sz val="5"/>
      <color rgb="FFFF0000"/>
      <name val="Arial Narrow"/>
      <family val="2"/>
    </font>
    <font>
      <b/>
      <sz val="6"/>
      <name val="Arial Narrow"/>
      <family val="2"/>
    </font>
    <font>
      <sz val="4"/>
      <name val="Arial Narrow"/>
      <family val="2"/>
    </font>
    <font>
      <sz val="9"/>
      <name val="Arial"/>
      <family val="2"/>
    </font>
    <font>
      <b/>
      <sz val="9"/>
      <color rgb="FF0066FF"/>
      <name val="Arial Narrow"/>
      <family val="2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8"/>
      </left>
      <right/>
      <top/>
      <bottom style="double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8" fillId="0" borderId="0"/>
    <xf numFmtId="39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44" fontId="7" fillId="0" borderId="0" applyFont="0" applyFill="0" applyBorder="0" applyAlignment="0" applyProtection="0"/>
    <xf numFmtId="0" fontId="3" fillId="0" borderId="0"/>
    <xf numFmtId="0" fontId="7" fillId="0" borderId="0"/>
    <xf numFmtId="43" fontId="6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0" fontId="1" fillId="0" borderId="0"/>
  </cellStyleXfs>
  <cellXfs count="322">
    <xf numFmtId="0" fontId="0" fillId="0" borderId="0" xfId="0"/>
    <xf numFmtId="0" fontId="20" fillId="0" borderId="0" xfId="20" applyFont="1"/>
    <xf numFmtId="0" fontId="20" fillId="0" borderId="0" xfId="20" applyFont="1" applyAlignment="1">
      <alignment horizontal="center"/>
    </xf>
    <xf numFmtId="0" fontId="20" fillId="0" borderId="0" xfId="20" applyFont="1" applyAlignment="1">
      <alignment wrapText="1"/>
    </xf>
    <xf numFmtId="44" fontId="15" fillId="5" borderId="13" xfId="21" applyFont="1" applyFill="1" applyBorder="1" applyAlignment="1">
      <alignment vertical="top"/>
    </xf>
    <xf numFmtId="39" fontId="15" fillId="5" borderId="13" xfId="2" applyFont="1" applyFill="1" applyBorder="1" applyAlignment="1">
      <alignment vertical="top" wrapText="1"/>
    </xf>
    <xf numFmtId="39" fontId="15" fillId="5" borderId="13" xfId="2" applyFont="1" applyFill="1" applyBorder="1" applyAlignment="1">
      <alignment horizontal="center" vertical="top" wrapText="1"/>
    </xf>
    <xf numFmtId="39" fontId="15" fillId="5" borderId="15" xfId="2" applyFont="1" applyFill="1" applyBorder="1" applyAlignment="1">
      <alignment vertical="top" wrapText="1"/>
    </xf>
    <xf numFmtId="39" fontId="15" fillId="5" borderId="15" xfId="2" applyFont="1" applyFill="1" applyBorder="1" applyAlignment="1">
      <alignment horizontal="center" vertical="top" wrapText="1"/>
    </xf>
    <xf numFmtId="39" fontId="15" fillId="5" borderId="16" xfId="2" applyFont="1" applyFill="1" applyBorder="1" applyAlignment="1">
      <alignment horizontal="center" vertical="top" wrapText="1"/>
    </xf>
    <xf numFmtId="39" fontId="15" fillId="5" borderId="18" xfId="2" applyFont="1" applyFill="1" applyBorder="1" applyAlignment="1">
      <alignment vertical="top" wrapText="1"/>
    </xf>
    <xf numFmtId="39" fontId="15" fillId="5" borderId="18" xfId="2" applyFont="1" applyFill="1" applyBorder="1" applyAlignment="1">
      <alignment vertical="top"/>
    </xf>
    <xf numFmtId="39" fontId="15" fillId="5" borderId="18" xfId="2" applyFont="1" applyFill="1" applyBorder="1" applyAlignment="1">
      <alignment horizontal="center" vertical="top"/>
    </xf>
    <xf numFmtId="39" fontId="15" fillId="5" borderId="19" xfId="2" applyFont="1" applyFill="1" applyBorder="1" applyAlignment="1">
      <alignment horizontal="center" vertical="top"/>
    </xf>
    <xf numFmtId="39" fontId="14" fillId="5" borderId="18" xfId="2" applyFont="1" applyFill="1" applyBorder="1" applyAlignment="1">
      <alignment vertical="top" wrapText="1"/>
    </xf>
    <xf numFmtId="44" fontId="20" fillId="0" borderId="0" xfId="20" applyNumberFormat="1" applyFont="1"/>
    <xf numFmtId="44" fontId="15" fillId="5" borderId="17" xfId="21" applyFont="1" applyFill="1" applyBorder="1" applyAlignment="1">
      <alignment horizontal="center" vertical="center"/>
    </xf>
    <xf numFmtId="44" fontId="15" fillId="0" borderId="18" xfId="0" applyNumberFormat="1" applyFont="1" applyBorder="1" applyAlignment="1">
      <alignment horizontal="center" vertical="center"/>
    </xf>
    <xf numFmtId="4" fontId="15" fillId="5" borderId="18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166" fontId="21" fillId="0" borderId="19" xfId="19" applyNumberFormat="1" applyFont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 wrapText="1"/>
    </xf>
    <xf numFmtId="44" fontId="14" fillId="5" borderId="20" xfId="21" applyFont="1" applyFill="1" applyBorder="1" applyAlignment="1">
      <alignment horizontal="center" vertical="center"/>
    </xf>
    <xf numFmtId="0" fontId="20" fillId="0" borderId="21" xfId="20" applyFont="1" applyBorder="1"/>
    <xf numFmtId="4" fontId="15" fillId="5" borderId="21" xfId="0" applyNumberFormat="1" applyFont="1" applyFill="1" applyBorder="1" applyAlignment="1">
      <alignment horizontal="center" vertical="center" wrapText="1"/>
    </xf>
    <xf numFmtId="0" fontId="15" fillId="5" borderId="21" xfId="0" applyFont="1" applyFill="1" applyBorder="1" applyAlignment="1">
      <alignment horizontal="center" vertical="center" wrapText="1"/>
    </xf>
    <xf numFmtId="0" fontId="15" fillId="5" borderId="21" xfId="0" applyFont="1" applyFill="1" applyBorder="1" applyAlignment="1">
      <alignment horizontal="left" vertical="center" wrapText="1"/>
    </xf>
    <xf numFmtId="166" fontId="21" fillId="0" borderId="22" xfId="19" applyNumberFormat="1" applyFont="1" applyBorder="1" applyAlignment="1">
      <alignment horizontal="center" vertical="center"/>
    </xf>
    <xf numFmtId="39" fontId="14" fillId="5" borderId="19" xfId="2" applyFont="1" applyFill="1" applyBorder="1" applyAlignment="1">
      <alignment horizontal="center" vertical="top"/>
    </xf>
    <xf numFmtId="0" fontId="14" fillId="7" borderId="18" xfId="20" applyFont="1" applyFill="1" applyBorder="1" applyAlignment="1">
      <alignment horizontal="center" vertical="center" wrapText="1"/>
    </xf>
    <xf numFmtId="0" fontId="20" fillId="8" borderId="0" xfId="20" applyFont="1" applyFill="1"/>
    <xf numFmtId="39" fontId="15" fillId="0" borderId="18" xfId="2" applyFont="1" applyBorder="1" applyAlignment="1">
      <alignment vertical="top" wrapText="1"/>
    </xf>
    <xf numFmtId="39" fontId="15" fillId="0" borderId="18" xfId="2" applyFont="1" applyBorder="1" applyAlignment="1">
      <alignment horizontal="center" vertical="top" wrapText="1"/>
    </xf>
    <xf numFmtId="39" fontId="15" fillId="0" borderId="19" xfId="2" applyFont="1" applyBorder="1" applyAlignment="1">
      <alignment horizontal="center" vertical="top" wrapText="1"/>
    </xf>
    <xf numFmtId="39" fontId="14" fillId="0" borderId="18" xfId="2" applyFont="1" applyBorder="1" applyAlignment="1">
      <alignment vertical="top" wrapText="1"/>
    </xf>
    <xf numFmtId="39" fontId="14" fillId="0" borderId="19" xfId="2" applyFont="1" applyBorder="1" applyAlignment="1">
      <alignment horizontal="center" vertical="top" wrapText="1"/>
    </xf>
    <xf numFmtId="39" fontId="15" fillId="0" borderId="18" xfId="2" applyFont="1" applyBorder="1" applyAlignment="1">
      <alignment horizontal="center" vertical="top"/>
    </xf>
    <xf numFmtId="39" fontId="15" fillId="0" borderId="19" xfId="2" applyFont="1" applyBorder="1" applyAlignment="1">
      <alignment horizontal="center" vertical="top"/>
    </xf>
    <xf numFmtId="44" fontId="20" fillId="0" borderId="0" xfId="21" applyFont="1"/>
    <xf numFmtId="0" fontId="15" fillId="2" borderId="18" xfId="4" applyFont="1" applyFill="1" applyBorder="1" applyAlignment="1">
      <alignment horizontal="center" vertical="top"/>
    </xf>
    <xf numFmtId="0" fontId="15" fillId="0" borderId="18" xfId="0" applyFont="1" applyBorder="1" applyAlignment="1">
      <alignment wrapText="1"/>
    </xf>
    <xf numFmtId="0" fontId="14" fillId="7" borderId="18" xfId="20" applyFont="1" applyFill="1" applyBorder="1" applyAlignment="1">
      <alignment horizontal="center" vertical="center"/>
    </xf>
    <xf numFmtId="0" fontId="23" fillId="6" borderId="4" xfId="1" applyFont="1" applyFill="1" applyBorder="1" applyAlignment="1">
      <alignment horizontal="center"/>
    </xf>
    <xf numFmtId="4" fontId="13" fillId="6" borderId="0" xfId="1" applyNumberFormat="1" applyFont="1" applyFill="1" applyAlignment="1">
      <alignment horizontal="center"/>
    </xf>
    <xf numFmtId="39" fontId="14" fillId="6" borderId="0" xfId="1" applyNumberFormat="1" applyFont="1" applyFill="1" applyAlignment="1">
      <alignment horizontal="left"/>
    </xf>
    <xf numFmtId="0" fontId="13" fillId="5" borderId="0" xfId="1" applyFont="1" applyFill="1" applyAlignment="1">
      <alignment horizontal="left"/>
    </xf>
    <xf numFmtId="39" fontId="14" fillId="6" borderId="0" xfId="1" applyNumberFormat="1" applyFont="1" applyFill="1" applyAlignment="1">
      <alignment horizontal="left" vertical="center"/>
    </xf>
    <xf numFmtId="0" fontId="13" fillId="2" borderId="7" xfId="1" applyFont="1" applyFill="1" applyBorder="1" applyAlignment="1">
      <alignment horizontal="center" vertical="center"/>
    </xf>
    <xf numFmtId="39" fontId="24" fillId="6" borderId="4" xfId="1" applyNumberFormat="1" applyFont="1" applyFill="1" applyBorder="1"/>
    <xf numFmtId="39" fontId="24" fillId="6" borderId="0" xfId="1" applyNumberFormat="1" applyFont="1" applyFill="1"/>
    <xf numFmtId="0" fontId="13" fillId="2" borderId="7" xfId="1" applyFont="1" applyFill="1" applyBorder="1" applyAlignment="1">
      <alignment horizontal="center" vertical="top"/>
    </xf>
    <xf numFmtId="0" fontId="11" fillId="0" borderId="4" xfId="1" applyFont="1" applyBorder="1"/>
    <xf numFmtId="0" fontId="11" fillId="0" borderId="0" xfId="1" applyFont="1"/>
    <xf numFmtId="0" fontId="11" fillId="0" borderId="7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4" fontId="9" fillId="0" borderId="2" xfId="1" applyNumberFormat="1" applyFont="1" applyBorder="1" applyAlignment="1">
      <alignment horizontal="center"/>
    </xf>
    <xf numFmtId="39" fontId="9" fillId="0" borderId="2" xfId="1" applyNumberFormat="1" applyFont="1" applyBorder="1"/>
    <xf numFmtId="0" fontId="9" fillId="0" borderId="2" xfId="1" applyFont="1" applyBorder="1"/>
    <xf numFmtId="0" fontId="9" fillId="0" borderId="1" xfId="1" applyFont="1" applyBorder="1" applyAlignment="1">
      <alignment horizontal="center"/>
    </xf>
    <xf numFmtId="2" fontId="20" fillId="0" borderId="0" xfId="20" applyNumberFormat="1" applyFont="1"/>
    <xf numFmtId="2" fontId="20" fillId="0" borderId="0" xfId="20" applyNumberFormat="1" applyFont="1" applyAlignment="1">
      <alignment horizontal="center"/>
    </xf>
    <xf numFmtId="2" fontId="20" fillId="0" borderId="0" xfId="20" applyNumberFormat="1" applyFont="1" applyAlignment="1">
      <alignment wrapText="1"/>
    </xf>
    <xf numFmtId="2" fontId="15" fillId="5" borderId="13" xfId="21" applyNumberFormat="1" applyFont="1" applyFill="1" applyBorder="1" applyAlignment="1">
      <alignment vertical="top"/>
    </xf>
    <xf numFmtId="2" fontId="15" fillId="5" borderId="13" xfId="21" applyNumberFormat="1" applyFont="1" applyFill="1" applyBorder="1" applyAlignment="1">
      <alignment vertical="top" wrapText="1"/>
    </xf>
    <xf numFmtId="2" fontId="15" fillId="5" borderId="13" xfId="2" applyNumberFormat="1" applyFont="1" applyFill="1" applyBorder="1" applyAlignment="1">
      <alignment vertical="top" wrapText="1"/>
    </xf>
    <xf numFmtId="2" fontId="15" fillId="5" borderId="13" xfId="2" applyNumberFormat="1" applyFont="1" applyFill="1" applyBorder="1" applyAlignment="1">
      <alignment horizontal="center" vertical="top" wrapText="1"/>
    </xf>
    <xf numFmtId="2" fontId="14" fillId="5" borderId="13" xfId="21" applyNumberFormat="1" applyFont="1" applyFill="1" applyBorder="1" applyAlignment="1">
      <alignment vertical="top"/>
    </xf>
    <xf numFmtId="2" fontId="14" fillId="5" borderId="13" xfId="21" applyNumberFormat="1" applyFont="1" applyFill="1" applyBorder="1" applyAlignment="1">
      <alignment vertical="top" wrapText="1"/>
    </xf>
    <xf numFmtId="2" fontId="15" fillId="5" borderId="13" xfId="2" applyNumberFormat="1" applyFont="1" applyFill="1" applyBorder="1" applyAlignment="1">
      <alignment vertical="top"/>
    </xf>
    <xf numFmtId="2" fontId="15" fillId="5" borderId="13" xfId="2" applyNumberFormat="1" applyFont="1" applyFill="1" applyBorder="1" applyAlignment="1">
      <alignment horizontal="center" vertical="top"/>
    </xf>
    <xf numFmtId="2" fontId="14" fillId="5" borderId="13" xfId="12" applyNumberFormat="1" applyFont="1" applyFill="1" applyBorder="1" applyAlignment="1">
      <alignment vertical="top"/>
    </xf>
    <xf numFmtId="2" fontId="14" fillId="5" borderId="13" xfId="2" applyNumberFormat="1" applyFont="1" applyFill="1" applyBorder="1" applyAlignment="1">
      <alignment vertical="top"/>
    </xf>
    <xf numFmtId="2" fontId="14" fillId="5" borderId="13" xfId="2" applyNumberFormat="1" applyFont="1" applyFill="1" applyBorder="1" applyAlignment="1">
      <alignment horizontal="center" vertical="top"/>
    </xf>
    <xf numFmtId="2" fontId="14" fillId="5" borderId="13" xfId="12" applyNumberFormat="1" applyFont="1" applyFill="1" applyBorder="1" applyAlignment="1">
      <alignment vertical="top" wrapText="1"/>
    </xf>
    <xf numFmtId="2" fontId="14" fillId="5" borderId="13" xfId="2" applyNumberFormat="1" applyFont="1" applyFill="1" applyBorder="1" applyAlignment="1">
      <alignment vertical="top" wrapText="1"/>
    </xf>
    <xf numFmtId="2" fontId="14" fillId="5" borderId="13" xfId="2" applyNumberFormat="1" applyFont="1" applyFill="1" applyBorder="1" applyAlignment="1">
      <alignment horizontal="center" vertical="top" wrapText="1"/>
    </xf>
    <xf numFmtId="2" fontId="14" fillId="7" borderId="18" xfId="20" applyNumberFormat="1" applyFont="1" applyFill="1" applyBorder="1" applyAlignment="1">
      <alignment horizontal="center" vertical="center" wrapText="1"/>
    </xf>
    <xf numFmtId="2" fontId="11" fillId="0" borderId="11" xfId="21" applyNumberFormat="1" applyFont="1" applyBorder="1" applyAlignment="1">
      <alignment horizontal="center" vertical="center"/>
    </xf>
    <xf numFmtId="2" fontId="15" fillId="5" borderId="11" xfId="2" applyNumberFormat="1" applyFont="1" applyFill="1" applyBorder="1" applyAlignment="1">
      <alignment vertical="top"/>
    </xf>
    <xf numFmtId="2" fontId="9" fillId="3" borderId="11" xfId="1" applyNumberFormat="1" applyFont="1" applyFill="1" applyBorder="1" applyAlignment="1">
      <alignment horizontal="center" vertical="top"/>
    </xf>
    <xf numFmtId="2" fontId="9" fillId="2" borderId="13" xfId="22" applyNumberFormat="1" applyFont="1" applyFill="1" applyBorder="1" applyAlignment="1">
      <alignment horizontal="center" vertical="top"/>
    </xf>
    <xf numFmtId="2" fontId="22" fillId="5" borderId="24" xfId="22" applyNumberFormat="1" applyFont="1" applyFill="1" applyBorder="1" applyAlignment="1">
      <alignment horizontal="center" vertical="top"/>
    </xf>
    <xf numFmtId="39" fontId="15" fillId="5" borderId="13" xfId="2" applyFont="1" applyFill="1" applyBorder="1" applyAlignment="1">
      <alignment vertical="top"/>
    </xf>
    <xf numFmtId="2" fontId="15" fillId="3" borderId="11" xfId="1" applyNumberFormat="1" applyFont="1" applyFill="1" applyBorder="1" applyAlignment="1">
      <alignment horizontal="center" vertical="top"/>
    </xf>
    <xf numFmtId="2" fontId="15" fillId="2" borderId="13" xfId="4" applyNumberFormat="1" applyFont="1" applyFill="1" applyBorder="1" applyAlignment="1">
      <alignment horizontal="center" vertical="top"/>
    </xf>
    <xf numFmtId="2" fontId="14" fillId="3" borderId="11" xfId="1" applyNumberFormat="1" applyFont="1" applyFill="1" applyBorder="1" applyAlignment="1">
      <alignment horizontal="center" vertical="top"/>
    </xf>
    <xf numFmtId="39" fontId="14" fillId="6" borderId="25" xfId="1" applyNumberFormat="1" applyFont="1" applyFill="1" applyBorder="1" applyAlignment="1">
      <alignment horizontal="center" vertical="center"/>
    </xf>
    <xf numFmtId="4" fontId="14" fillId="6" borderId="26" xfId="1" applyNumberFormat="1" applyFont="1" applyFill="1" applyBorder="1" applyAlignment="1">
      <alignment horizontal="center" vertical="center"/>
    </xf>
    <xf numFmtId="4" fontId="14" fillId="6" borderId="27" xfId="1" applyNumberFormat="1" applyFont="1" applyFill="1" applyBorder="1" applyAlignment="1">
      <alignment horizontal="center" vertical="center"/>
    </xf>
    <xf numFmtId="0" fontId="14" fillId="6" borderId="27" xfId="1" applyFont="1" applyFill="1" applyBorder="1" applyAlignment="1">
      <alignment horizontal="center" vertical="center"/>
    </xf>
    <xf numFmtId="0" fontId="14" fillId="6" borderId="28" xfId="1" applyFont="1" applyFill="1" applyBorder="1" applyAlignment="1">
      <alignment horizontal="center" vertical="center"/>
    </xf>
    <xf numFmtId="0" fontId="13" fillId="2" borderId="29" xfId="1" applyFont="1" applyFill="1" applyBorder="1" applyAlignment="1">
      <alignment horizontal="center"/>
    </xf>
    <xf numFmtId="4" fontId="13" fillId="2" borderId="30" xfId="1" applyNumberFormat="1" applyFont="1" applyFill="1" applyBorder="1" applyAlignment="1">
      <alignment horizontal="center"/>
    </xf>
    <xf numFmtId="0" fontId="13" fillId="2" borderId="30" xfId="1" applyFont="1" applyFill="1" applyBorder="1"/>
    <xf numFmtId="39" fontId="12" fillId="0" borderId="31" xfId="1" applyNumberFormat="1" applyFont="1" applyBorder="1"/>
    <xf numFmtId="0" fontId="13" fillId="2" borderId="7" xfId="1" applyFont="1" applyFill="1" applyBorder="1" applyAlignment="1">
      <alignment horizontal="right" vertical="center"/>
    </xf>
    <xf numFmtId="0" fontId="13" fillId="2" borderId="7" xfId="1" applyFont="1" applyFill="1" applyBorder="1" applyAlignment="1">
      <alignment horizontal="right" vertical="top"/>
    </xf>
    <xf numFmtId="0" fontId="13" fillId="6" borderId="4" xfId="1" applyFont="1" applyFill="1" applyBorder="1" applyAlignment="1">
      <alignment horizontal="center"/>
    </xf>
    <xf numFmtId="4" fontId="14" fillId="6" borderId="0" xfId="1" applyNumberFormat="1" applyFont="1" applyFill="1" applyAlignment="1">
      <alignment horizontal="left"/>
    </xf>
    <xf numFmtId="39" fontId="25" fillId="0" borderId="7" xfId="1" applyNumberFormat="1" applyFont="1" applyBorder="1"/>
    <xf numFmtId="0" fontId="11" fillId="0" borderId="7" xfId="1" applyFont="1" applyBorder="1"/>
    <xf numFmtId="0" fontId="9" fillId="0" borderId="1" xfId="1" applyFont="1" applyBorder="1"/>
    <xf numFmtId="2" fontId="26" fillId="0" borderId="32" xfId="20" applyNumberFormat="1" applyFont="1" applyBorder="1"/>
    <xf numFmtId="2" fontId="26" fillId="0" borderId="10" xfId="20" applyNumberFormat="1" applyFont="1" applyBorder="1"/>
    <xf numFmtId="2" fontId="26" fillId="0" borderId="12" xfId="20" applyNumberFormat="1" applyFont="1" applyBorder="1" applyAlignment="1">
      <alignment horizontal="center"/>
    </xf>
    <xf numFmtId="2" fontId="26" fillId="0" borderId="6" xfId="20" applyNumberFormat="1" applyFont="1" applyBorder="1"/>
    <xf numFmtId="2" fontId="26" fillId="0" borderId="0" xfId="20" applyNumberFormat="1" applyFont="1" applyAlignment="1">
      <alignment horizontal="center" wrapText="1"/>
    </xf>
    <xf numFmtId="2" fontId="26" fillId="0" borderId="5" xfId="20" applyNumberFormat="1" applyFont="1" applyBorder="1" applyAlignment="1">
      <alignment horizontal="center"/>
    </xf>
    <xf numFmtId="2" fontId="18" fillId="0" borderId="33" xfId="20" applyNumberFormat="1" applyFont="1" applyBorder="1" applyAlignment="1">
      <alignment horizontal="left"/>
    </xf>
    <xf numFmtId="2" fontId="18" fillId="0" borderId="9" xfId="20" applyNumberFormat="1" applyFont="1" applyBorder="1" applyAlignment="1">
      <alignment horizontal="left"/>
    </xf>
    <xf numFmtId="2" fontId="26" fillId="0" borderId="9" xfId="20" applyNumberFormat="1" applyFont="1" applyBorder="1"/>
    <xf numFmtId="2" fontId="18" fillId="0" borderId="8" xfId="20" applyNumberFormat="1" applyFont="1" applyBorder="1" applyAlignment="1">
      <alignment horizontal="center"/>
    </xf>
    <xf numFmtId="2" fontId="18" fillId="0" borderId="34" xfId="23" applyNumberFormat="1" applyFont="1" applyFill="1" applyBorder="1" applyAlignment="1">
      <alignment horizontal="center" vertical="center"/>
    </xf>
    <xf numFmtId="2" fontId="18" fillId="0" borderId="35" xfId="23" applyNumberFormat="1" applyFont="1" applyFill="1" applyBorder="1" applyAlignment="1">
      <alignment horizontal="center" vertical="center"/>
    </xf>
    <xf numFmtId="2" fontId="26" fillId="0" borderId="35" xfId="20" applyNumberFormat="1" applyFont="1" applyBorder="1"/>
    <xf numFmtId="2" fontId="18" fillId="0" borderId="36" xfId="20" applyNumberFormat="1" applyFont="1" applyBorder="1" applyAlignment="1">
      <alignment horizontal="center"/>
    </xf>
    <xf numFmtId="2" fontId="18" fillId="0" borderId="37" xfId="23" applyNumberFormat="1" applyFont="1" applyFill="1" applyBorder="1" applyAlignment="1">
      <alignment horizontal="center" vertical="center"/>
    </xf>
    <xf numFmtId="2" fontId="26" fillId="0" borderId="35" xfId="20" applyNumberFormat="1" applyFont="1" applyBorder="1" applyAlignment="1">
      <alignment horizontal="center" wrapText="1"/>
    </xf>
    <xf numFmtId="2" fontId="26" fillId="0" borderId="38" xfId="20" applyNumberFormat="1" applyFont="1" applyBorder="1" applyAlignment="1">
      <alignment horizontal="center"/>
    </xf>
    <xf numFmtId="2" fontId="15" fillId="5" borderId="13" xfId="2" applyNumberFormat="1" applyFont="1" applyFill="1" applyBorder="1" applyAlignment="1">
      <alignment horizontal="justify" vertical="top" wrapText="1"/>
    </xf>
    <xf numFmtId="2" fontId="14" fillId="5" borderId="13" xfId="2" applyNumberFormat="1" applyFont="1" applyFill="1" applyBorder="1" applyAlignment="1">
      <alignment horizontal="justify" vertical="top" wrapText="1"/>
    </xf>
    <xf numFmtId="2" fontId="15" fillId="3" borderId="0" xfId="3" quotePrefix="1" applyNumberFormat="1" applyFont="1" applyFill="1" applyAlignment="1">
      <alignment horizontal="justify" vertical="top" wrapText="1"/>
    </xf>
    <xf numFmtId="2" fontId="14" fillId="3" borderId="0" xfId="3" quotePrefix="1" applyNumberFormat="1" applyFont="1" applyFill="1" applyAlignment="1">
      <alignment horizontal="justify" vertical="top" wrapText="1"/>
    </xf>
    <xf numFmtId="2" fontId="15" fillId="3" borderId="0" xfId="3" applyNumberFormat="1" applyFont="1" applyFill="1" applyAlignment="1">
      <alignment horizontal="justify" vertical="top" wrapText="1"/>
    </xf>
    <xf numFmtId="2" fontId="15" fillId="0" borderId="0" xfId="3" applyNumberFormat="1" applyFont="1" applyAlignment="1">
      <alignment horizontal="justify" vertical="top" wrapText="1"/>
    </xf>
    <xf numFmtId="39" fontId="15" fillId="5" borderId="13" xfId="2" applyFont="1" applyFill="1" applyBorder="1" applyAlignment="1">
      <alignment horizontal="justify" vertical="top" wrapText="1"/>
    </xf>
    <xf numFmtId="2" fontId="15" fillId="5" borderId="0" xfId="2" applyNumberFormat="1" applyFont="1" applyFill="1" applyAlignment="1">
      <alignment horizontal="justify" vertical="top" wrapText="1"/>
    </xf>
    <xf numFmtId="44" fontId="20" fillId="8" borderId="0" xfId="20" applyNumberFormat="1" applyFont="1" applyFill="1"/>
    <xf numFmtId="39" fontId="14" fillId="0" borderId="19" xfId="2" applyFont="1" applyBorder="1" applyAlignment="1">
      <alignment horizontal="center" vertical="top"/>
    </xf>
    <xf numFmtId="0" fontId="15" fillId="0" borderId="19" xfId="2" applyNumberFormat="1" applyFont="1" applyBorder="1" applyAlignment="1">
      <alignment horizontal="center" vertical="top"/>
    </xf>
    <xf numFmtId="0" fontId="15" fillId="0" borderId="18" xfId="0" quotePrefix="1" applyFont="1" applyBorder="1" applyAlignment="1">
      <alignment horizontal="left" wrapText="1"/>
    </xf>
    <xf numFmtId="0" fontId="15" fillId="0" borderId="18" xfId="0" applyFont="1" applyBorder="1" applyAlignment="1">
      <alignment horizontal="justify" wrapText="1"/>
    </xf>
    <xf numFmtId="0" fontId="15" fillId="0" borderId="23" xfId="0" applyFont="1" applyBorder="1" applyAlignment="1">
      <alignment horizontal="center" vertical="center"/>
    </xf>
    <xf numFmtId="39" fontId="14" fillId="4" borderId="35" xfId="2" applyFont="1" applyFill="1" applyBorder="1" applyAlignment="1">
      <alignment horizontal="center" vertical="center" wrapText="1"/>
    </xf>
    <xf numFmtId="39" fontId="14" fillId="0" borderId="38" xfId="2" applyFont="1" applyBorder="1" applyAlignment="1">
      <alignment horizontal="center" vertical="center"/>
    </xf>
    <xf numFmtId="39" fontId="14" fillId="0" borderId="35" xfId="2" applyFont="1" applyBorder="1" applyAlignment="1">
      <alignment horizontal="center" vertical="center"/>
    </xf>
    <xf numFmtId="39" fontId="15" fillId="5" borderId="40" xfId="2" applyFont="1" applyFill="1" applyBorder="1" applyAlignment="1">
      <alignment horizontal="center" vertical="top"/>
    </xf>
    <xf numFmtId="39" fontId="15" fillId="5" borderId="41" xfId="2" applyFont="1" applyFill="1" applyBorder="1" applyAlignment="1">
      <alignment vertical="top"/>
    </xf>
    <xf numFmtId="39" fontId="14" fillId="0" borderId="5" xfId="2" applyFont="1" applyBorder="1" applyAlignment="1">
      <alignment horizontal="center" vertical="center"/>
    </xf>
    <xf numFmtId="39" fontId="15" fillId="0" borderId="0" xfId="2" applyFont="1" applyAlignment="1">
      <alignment horizontal="left" vertical="center" wrapText="1"/>
    </xf>
    <xf numFmtId="39" fontId="15" fillId="5" borderId="41" xfId="2" applyFont="1" applyFill="1" applyBorder="1" applyAlignment="1">
      <alignment horizontal="left" wrapText="1"/>
    </xf>
    <xf numFmtId="39" fontId="15" fillId="0" borderId="0" xfId="2" applyFont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left" vertical="center" wrapText="1"/>
    </xf>
    <xf numFmtId="0" fontId="15" fillId="0" borderId="43" xfId="0" applyFont="1" applyBorder="1" applyAlignment="1">
      <alignment horizontal="center" vertical="center"/>
    </xf>
    <xf numFmtId="39" fontId="15" fillId="0" borderId="44" xfId="2" applyFont="1" applyBorder="1" applyAlignment="1">
      <alignment horizontal="center" vertical="center"/>
    </xf>
    <xf numFmtId="39" fontId="15" fillId="0" borderId="45" xfId="2" applyFont="1" applyBorder="1" applyAlignment="1">
      <alignment horizontal="left" vertical="center" wrapText="1"/>
    </xf>
    <xf numFmtId="39" fontId="15" fillId="0" borderId="45" xfId="2" applyFont="1" applyBorder="1" applyAlignment="1">
      <alignment horizontal="center" vertical="center"/>
    </xf>
    <xf numFmtId="39" fontId="14" fillId="5" borderId="40" xfId="2" applyFont="1" applyFill="1" applyBorder="1" applyAlignment="1">
      <alignment horizontal="center" vertical="top"/>
    </xf>
    <xf numFmtId="39" fontId="14" fillId="5" borderId="41" xfId="2" applyFont="1" applyFill="1" applyBorder="1" applyAlignment="1">
      <alignment horizontal="left" wrapText="1"/>
    </xf>
    <xf numFmtId="39" fontId="27" fillId="5" borderId="41" xfId="2" applyFont="1" applyFill="1" applyBorder="1" applyAlignment="1">
      <alignment horizontal="center" wrapText="1"/>
    </xf>
    <xf numFmtId="39" fontId="15" fillId="5" borderId="46" xfId="2" applyFont="1" applyFill="1" applyBorder="1" applyAlignment="1">
      <alignment horizontal="center" vertical="top"/>
    </xf>
    <xf numFmtId="39" fontId="15" fillId="5" borderId="47" xfId="2" applyFont="1" applyFill="1" applyBorder="1" applyAlignment="1">
      <alignment horizontal="left" wrapText="1"/>
    </xf>
    <xf numFmtId="39" fontId="15" fillId="5" borderId="47" xfId="2" applyFont="1" applyFill="1" applyBorder="1" applyAlignment="1">
      <alignment vertical="top"/>
    </xf>
    <xf numFmtId="0" fontId="14" fillId="6" borderId="11" xfId="1" applyFont="1" applyFill="1" applyBorder="1" applyAlignment="1">
      <alignment horizontal="center" vertical="center"/>
    </xf>
    <xf numFmtId="0" fontId="14" fillId="6" borderId="13" xfId="1" applyFont="1" applyFill="1" applyBorder="1" applyAlignment="1">
      <alignment horizontal="center" vertical="center"/>
    </xf>
    <xf numFmtId="4" fontId="14" fillId="6" borderId="13" xfId="1" applyNumberFormat="1" applyFont="1" applyFill="1" applyBorder="1" applyAlignment="1">
      <alignment horizontal="center" vertical="center"/>
    </xf>
    <xf numFmtId="4" fontId="14" fillId="6" borderId="39" xfId="1" applyNumberFormat="1" applyFont="1" applyFill="1" applyBorder="1" applyAlignment="1">
      <alignment horizontal="center" vertical="center"/>
    </xf>
    <xf numFmtId="39" fontId="14" fillId="6" borderId="39" xfId="1" applyNumberFormat="1" applyFont="1" applyFill="1" applyBorder="1" applyAlignment="1">
      <alignment horizontal="center" vertical="center"/>
    </xf>
    <xf numFmtId="2" fontId="15" fillId="5" borderId="13" xfId="2" applyNumberFormat="1" applyFont="1" applyFill="1" applyBorder="1" applyAlignment="1">
      <alignment horizontal="center" vertical="center" wrapText="1"/>
    </xf>
    <xf numFmtId="2" fontId="14" fillId="5" borderId="13" xfId="2" applyNumberFormat="1" applyFont="1" applyFill="1" applyBorder="1" applyAlignment="1">
      <alignment horizontal="center" vertical="center" wrapText="1"/>
    </xf>
    <xf numFmtId="2" fontId="14" fillId="5" borderId="13" xfId="21" applyNumberFormat="1" applyFont="1" applyFill="1" applyBorder="1" applyAlignment="1">
      <alignment horizontal="center" vertical="top"/>
    </xf>
    <xf numFmtId="2" fontId="15" fillId="5" borderId="13" xfId="21" applyNumberFormat="1" applyFont="1" applyFill="1" applyBorder="1" applyAlignment="1">
      <alignment horizontal="center" vertical="top" wrapText="1"/>
    </xf>
    <xf numFmtId="2" fontId="15" fillId="5" borderId="13" xfId="21" applyNumberFormat="1" applyFont="1" applyFill="1" applyBorder="1" applyAlignment="1">
      <alignment horizontal="center" vertical="top"/>
    </xf>
    <xf numFmtId="0" fontId="28" fillId="0" borderId="0" xfId="20" applyFont="1"/>
    <xf numFmtId="165" fontId="20" fillId="0" borderId="0" xfId="20" applyNumberFormat="1" applyFont="1"/>
    <xf numFmtId="39" fontId="15" fillId="5" borderId="0" xfId="2" applyFont="1" applyFill="1" applyAlignment="1">
      <alignment horizontal="center" vertical="top"/>
    </xf>
    <xf numFmtId="39" fontId="14" fillId="4" borderId="52" xfId="2" applyFont="1" applyFill="1" applyBorder="1" applyAlignment="1">
      <alignment horizontal="center" vertical="center" wrapText="1"/>
    </xf>
    <xf numFmtId="39" fontId="14" fillId="4" borderId="52" xfId="2" applyFont="1" applyFill="1" applyBorder="1" applyAlignment="1">
      <alignment horizontal="center" vertical="center"/>
    </xf>
    <xf numFmtId="39" fontId="14" fillId="0" borderId="51" xfId="2" applyFont="1" applyBorder="1" applyAlignment="1">
      <alignment horizontal="center" vertical="center"/>
    </xf>
    <xf numFmtId="39" fontId="14" fillId="0" borderId="52" xfId="2" applyFont="1" applyBorder="1" applyAlignment="1">
      <alignment horizontal="center" vertical="center"/>
    </xf>
    <xf numFmtId="39" fontId="14" fillId="0" borderId="53" xfId="2" applyFont="1" applyBorder="1" applyAlignment="1">
      <alignment horizontal="center" vertical="center"/>
    </xf>
    <xf numFmtId="39" fontId="15" fillId="0" borderId="52" xfId="2" applyFont="1" applyBorder="1" applyAlignment="1">
      <alignment horizontal="left" vertical="center" wrapText="1"/>
    </xf>
    <xf numFmtId="39" fontId="15" fillId="0" borderId="52" xfId="2" applyFont="1" applyBorder="1" applyAlignment="1">
      <alignment horizontal="center" vertical="center"/>
    </xf>
    <xf numFmtId="44" fontId="15" fillId="5" borderId="53" xfId="21" applyFont="1" applyFill="1" applyBorder="1" applyAlignment="1">
      <alignment vertical="center"/>
    </xf>
    <xf numFmtId="39" fontId="15" fillId="5" borderId="51" xfId="2" applyFont="1" applyFill="1" applyBorder="1" applyAlignment="1">
      <alignment horizontal="center" vertical="top"/>
    </xf>
    <xf numFmtId="39" fontId="15" fillId="5" borderId="52" xfId="2" applyFont="1" applyFill="1" applyBorder="1" applyAlignment="1">
      <alignment horizontal="left" wrapText="1"/>
    </xf>
    <xf numFmtId="39" fontId="15" fillId="5" borderId="52" xfId="2" applyFont="1" applyFill="1" applyBorder="1" applyAlignment="1">
      <alignment vertical="top"/>
    </xf>
    <xf numFmtId="39" fontId="15" fillId="5" borderId="52" xfId="2" applyFont="1" applyFill="1" applyBorder="1" applyAlignment="1">
      <alignment horizontal="center" vertical="top"/>
    </xf>
    <xf numFmtId="0" fontId="14" fillId="7" borderId="52" xfId="20" applyFont="1" applyFill="1" applyBorder="1" applyAlignment="1">
      <alignment horizontal="center" vertical="center" wrapText="1"/>
    </xf>
    <xf numFmtId="39" fontId="15" fillId="5" borderId="53" xfId="2" applyFont="1" applyFill="1" applyBorder="1" applyAlignment="1">
      <alignment vertical="top"/>
    </xf>
    <xf numFmtId="0" fontId="15" fillId="0" borderId="51" xfId="0" applyFont="1" applyBorder="1" applyAlignment="1">
      <alignment horizontal="center" vertical="center"/>
    </xf>
    <xf numFmtId="0" fontId="15" fillId="0" borderId="52" xfId="0" applyFont="1" applyBorder="1" applyAlignment="1">
      <alignment horizontal="left" vertical="center" wrapText="1"/>
    </xf>
    <xf numFmtId="0" fontId="15" fillId="0" borderId="52" xfId="0" applyFont="1" applyBorder="1" applyAlignment="1">
      <alignment horizontal="center" vertical="center"/>
    </xf>
    <xf numFmtId="2" fontId="15" fillId="0" borderId="52" xfId="0" applyNumberFormat="1" applyFont="1" applyBorder="1" applyAlignment="1">
      <alignment horizontal="center" vertical="center"/>
    </xf>
    <xf numFmtId="39" fontId="15" fillId="5" borderId="52" xfId="2" applyFont="1" applyFill="1" applyBorder="1" applyAlignment="1">
      <alignment vertical="top" wrapText="1"/>
    </xf>
    <xf numFmtId="0" fontId="14" fillId="0" borderId="52" xfId="20" applyFont="1" applyBorder="1" applyAlignment="1">
      <alignment horizontal="center" vertical="center" wrapText="1"/>
    </xf>
    <xf numFmtId="44" fontId="15" fillId="5" borderId="53" xfId="21" applyFont="1" applyFill="1" applyBorder="1" applyAlignment="1">
      <alignment vertical="top"/>
    </xf>
    <xf numFmtId="39" fontId="14" fillId="5" borderId="51" xfId="2" applyFont="1" applyFill="1" applyBorder="1" applyAlignment="1">
      <alignment horizontal="center" vertical="top"/>
    </xf>
    <xf numFmtId="39" fontId="14" fillId="5" borderId="52" xfId="2" applyFont="1" applyFill="1" applyBorder="1" applyAlignment="1">
      <alignment vertical="top" wrapText="1"/>
    </xf>
    <xf numFmtId="0" fontId="15" fillId="2" borderId="52" xfId="4" applyFont="1" applyFill="1" applyBorder="1" applyAlignment="1">
      <alignment horizontal="center" vertical="top"/>
    </xf>
    <xf numFmtId="4" fontId="15" fillId="3" borderId="52" xfId="1" applyNumberFormat="1" applyFont="1" applyFill="1" applyBorder="1" applyAlignment="1">
      <alignment horizontal="center" vertical="top"/>
    </xf>
    <xf numFmtId="39" fontId="14" fillId="0" borderId="51" xfId="2" applyFont="1" applyBorder="1" applyAlignment="1">
      <alignment horizontal="center" vertical="top"/>
    </xf>
    <xf numFmtId="39" fontId="14" fillId="0" borderId="52" xfId="2" applyFont="1" applyBorder="1" applyAlignment="1">
      <alignment vertical="top" wrapText="1"/>
    </xf>
    <xf numFmtId="39" fontId="15" fillId="0" borderId="52" xfId="2" applyFont="1" applyBorder="1" applyAlignment="1">
      <alignment horizontal="center" vertical="top"/>
    </xf>
    <xf numFmtId="39" fontId="15" fillId="0" borderId="52" xfId="2" applyFont="1" applyBorder="1" applyAlignment="1">
      <alignment vertical="top"/>
    </xf>
    <xf numFmtId="44" fontId="15" fillId="0" borderId="53" xfId="21" applyFont="1" applyFill="1" applyBorder="1" applyAlignment="1">
      <alignment vertical="top"/>
    </xf>
    <xf numFmtId="39" fontId="15" fillId="0" borderId="51" xfId="2" applyFont="1" applyBorder="1" applyAlignment="1">
      <alignment horizontal="center" vertical="top"/>
    </xf>
    <xf numFmtId="39" fontId="15" fillId="0" borderId="52" xfId="2" applyFont="1" applyBorder="1" applyAlignment="1">
      <alignment vertical="top" wrapText="1"/>
    </xf>
    <xf numFmtId="0" fontId="15" fillId="0" borderId="51" xfId="2" applyNumberFormat="1" applyFont="1" applyBorder="1" applyAlignment="1">
      <alignment horizontal="center" vertical="top"/>
    </xf>
    <xf numFmtId="0" fontId="15" fillId="0" borderId="52" xfId="0" applyFont="1" applyBorder="1" applyAlignment="1">
      <alignment wrapText="1"/>
    </xf>
    <xf numFmtId="39" fontId="14" fillId="0" borderId="51" xfId="2" applyFont="1" applyBorder="1" applyAlignment="1">
      <alignment horizontal="center" vertical="top" wrapText="1"/>
    </xf>
    <xf numFmtId="39" fontId="15" fillId="0" borderId="52" xfId="2" applyFont="1" applyBorder="1" applyAlignment="1">
      <alignment horizontal="center" vertical="top" wrapText="1"/>
    </xf>
    <xf numFmtId="39" fontId="15" fillId="0" borderId="51" xfId="2" applyFont="1" applyBorder="1" applyAlignment="1">
      <alignment horizontal="center" vertical="top" wrapText="1"/>
    </xf>
    <xf numFmtId="0" fontId="15" fillId="0" borderId="52" xfId="0" quotePrefix="1" applyFont="1" applyBorder="1" applyAlignment="1">
      <alignment horizontal="left" wrapText="1"/>
    </xf>
    <xf numFmtId="0" fontId="15" fillId="0" borderId="52" xfId="0" applyFont="1" applyBorder="1" applyAlignment="1">
      <alignment horizontal="justify" wrapText="1"/>
    </xf>
    <xf numFmtId="2" fontId="15" fillId="5" borderId="51" xfId="2" applyNumberFormat="1" applyFont="1" applyFill="1" applyBorder="1" applyAlignment="1">
      <alignment horizontal="center" vertical="top"/>
    </xf>
    <xf numFmtId="2" fontId="14" fillId="7" borderId="52" xfId="20" applyNumberFormat="1" applyFont="1" applyFill="1" applyBorder="1" applyAlignment="1">
      <alignment horizontal="center" vertical="center" wrapText="1"/>
    </xf>
    <xf numFmtId="2" fontId="15" fillId="2" borderId="52" xfId="4" applyNumberFormat="1" applyFont="1" applyFill="1" applyBorder="1" applyAlignment="1">
      <alignment horizontal="center" vertical="top"/>
    </xf>
    <xf numFmtId="2" fontId="15" fillId="3" borderId="52" xfId="3" quotePrefix="1" applyNumberFormat="1" applyFont="1" applyFill="1" applyBorder="1" applyAlignment="1">
      <alignment horizontal="justify" vertical="top" wrapText="1"/>
    </xf>
    <xf numFmtId="2" fontId="14" fillId="5" borderId="51" xfId="2" applyNumberFormat="1" applyFont="1" applyFill="1" applyBorder="1" applyAlignment="1">
      <alignment horizontal="center" vertical="top"/>
    </xf>
    <xf numFmtId="2" fontId="14" fillId="3" borderId="52" xfId="3" quotePrefix="1" applyNumberFormat="1" applyFont="1" applyFill="1" applyBorder="1" applyAlignment="1">
      <alignment horizontal="justify" vertical="top" wrapText="1"/>
    </xf>
    <xf numFmtId="2" fontId="15" fillId="3" borderId="52" xfId="3" applyNumberFormat="1" applyFont="1" applyFill="1" applyBorder="1" applyAlignment="1">
      <alignment horizontal="justify" vertical="top" wrapText="1"/>
    </xf>
    <xf numFmtId="2" fontId="15" fillId="0" borderId="52" xfId="3" applyNumberFormat="1" applyFont="1" applyBorder="1" applyAlignment="1">
      <alignment horizontal="justify" vertical="top" wrapText="1"/>
    </xf>
    <xf numFmtId="0" fontId="14" fillId="6" borderId="51" xfId="1" applyFont="1" applyFill="1" applyBorder="1" applyAlignment="1">
      <alignment horizontal="center" vertical="center"/>
    </xf>
    <xf numFmtId="0" fontId="14" fillId="6" borderId="52" xfId="1" applyFont="1" applyFill="1" applyBorder="1" applyAlignment="1">
      <alignment horizontal="center" vertical="center"/>
    </xf>
    <xf numFmtId="2" fontId="14" fillId="5" borderId="51" xfId="2" applyNumberFormat="1" applyFont="1" applyFill="1" applyBorder="1" applyAlignment="1">
      <alignment vertical="top" wrapText="1"/>
    </xf>
    <xf numFmtId="2" fontId="14" fillId="5" borderId="52" xfId="2" applyNumberFormat="1" applyFont="1" applyFill="1" applyBorder="1" applyAlignment="1">
      <alignment horizontal="justify" vertical="top" wrapText="1"/>
    </xf>
    <xf numFmtId="2" fontId="15" fillId="5" borderId="52" xfId="2" applyNumberFormat="1" applyFont="1" applyFill="1" applyBorder="1" applyAlignment="1">
      <alignment vertical="top" wrapText="1"/>
    </xf>
    <xf numFmtId="2" fontId="15" fillId="5" borderId="51" xfId="2" applyNumberFormat="1" applyFont="1" applyFill="1" applyBorder="1" applyAlignment="1">
      <alignment vertical="top" wrapText="1"/>
    </xf>
    <xf numFmtId="2" fontId="15" fillId="5" borderId="52" xfId="2" applyNumberFormat="1" applyFont="1" applyFill="1" applyBorder="1" applyAlignment="1">
      <alignment horizontal="justify" vertical="top" wrapText="1"/>
    </xf>
    <xf numFmtId="2" fontId="15" fillId="5" borderId="52" xfId="2" applyNumberFormat="1" applyFont="1" applyFill="1" applyBorder="1" applyAlignment="1">
      <alignment horizontal="center" vertical="top" wrapText="1"/>
    </xf>
    <xf numFmtId="2" fontId="15" fillId="5" borderId="52" xfId="2" applyNumberFormat="1" applyFont="1" applyFill="1" applyBorder="1" applyAlignment="1">
      <alignment horizontal="center" vertical="center" wrapText="1"/>
    </xf>
    <xf numFmtId="39" fontId="15" fillId="0" borderId="51" xfId="2" applyFont="1" applyBorder="1" applyAlignment="1">
      <alignment horizontal="center" vertical="center"/>
    </xf>
    <xf numFmtId="39" fontId="14" fillId="5" borderId="52" xfId="2" applyFont="1" applyFill="1" applyBorder="1" applyAlignment="1">
      <alignment horizontal="left" wrapText="1"/>
    </xf>
    <xf numFmtId="44" fontId="14" fillId="0" borderId="53" xfId="21" applyFont="1" applyFill="1" applyBorder="1" applyAlignment="1">
      <alignment vertical="top"/>
    </xf>
    <xf numFmtId="4" fontId="9" fillId="0" borderId="52" xfId="1" applyNumberFormat="1" applyFont="1" applyBorder="1" applyAlignment="1">
      <alignment horizontal="center" vertical="top"/>
    </xf>
    <xf numFmtId="39" fontId="27" fillId="5" borderId="52" xfId="2" applyFont="1" applyFill="1" applyBorder="1" applyAlignment="1">
      <alignment horizontal="center" wrapText="1"/>
    </xf>
    <xf numFmtId="0" fontId="20" fillId="0" borderId="51" xfId="20" applyFont="1" applyBorder="1"/>
    <xf numFmtId="0" fontId="20" fillId="0" borderId="52" xfId="20" applyFont="1" applyBorder="1"/>
    <xf numFmtId="39" fontId="15" fillId="0" borderId="54" xfId="2" applyFont="1" applyBorder="1" applyAlignment="1">
      <alignment horizontal="center" vertical="top"/>
    </xf>
    <xf numFmtId="39" fontId="15" fillId="0" borderId="55" xfId="2" applyFont="1" applyBorder="1" applyAlignment="1">
      <alignment vertical="top" wrapText="1"/>
    </xf>
    <xf numFmtId="39" fontId="15" fillId="0" borderId="55" xfId="2" applyFont="1" applyBorder="1" applyAlignment="1">
      <alignment horizontal="center" vertical="top"/>
    </xf>
    <xf numFmtId="39" fontId="15" fillId="0" borderId="55" xfId="2" applyFont="1" applyBorder="1" applyAlignment="1">
      <alignment vertical="top"/>
    </xf>
    <xf numFmtId="44" fontId="14" fillId="0" borderId="56" xfId="21" applyFont="1" applyFill="1" applyBorder="1" applyAlignment="1">
      <alignment vertical="top"/>
    </xf>
    <xf numFmtId="44" fontId="14" fillId="5" borderId="14" xfId="21" applyFont="1" applyFill="1" applyBorder="1" applyAlignment="1">
      <alignment vertical="top"/>
    </xf>
    <xf numFmtId="2" fontId="14" fillId="5" borderId="51" xfId="2" quotePrefix="1" applyNumberFormat="1" applyFont="1" applyFill="1" applyBorder="1" applyAlignment="1">
      <alignment horizontal="center" vertical="top"/>
    </xf>
    <xf numFmtId="2" fontId="15" fillId="5" borderId="51" xfId="2" quotePrefix="1" applyNumberFormat="1" applyFont="1" applyFill="1" applyBorder="1" applyAlignment="1">
      <alignment horizontal="center" vertical="top"/>
    </xf>
    <xf numFmtId="39" fontId="15" fillId="5" borderId="51" xfId="2" quotePrefix="1" applyFont="1" applyFill="1" applyBorder="1" applyAlignment="1">
      <alignment horizontal="center" vertical="top"/>
    </xf>
    <xf numFmtId="39" fontId="14" fillId="5" borderId="51" xfId="2" quotePrefix="1" applyFont="1" applyFill="1" applyBorder="1" applyAlignment="1">
      <alignment horizontal="center" vertical="top"/>
    </xf>
    <xf numFmtId="44" fontId="11" fillId="5" borderId="53" xfId="21" applyFont="1" applyFill="1" applyBorder="1" applyAlignment="1">
      <alignment vertical="top"/>
    </xf>
    <xf numFmtId="44" fontId="11" fillId="5" borderId="53" xfId="21" applyFont="1" applyFill="1" applyBorder="1" applyAlignment="1">
      <alignment vertical="center"/>
    </xf>
    <xf numFmtId="2" fontId="15" fillId="0" borderId="51" xfId="2" applyNumberFormat="1" applyFont="1" applyBorder="1" applyAlignment="1">
      <alignment horizontal="center" vertical="top"/>
    </xf>
    <xf numFmtId="2" fontId="15" fillId="0" borderId="52" xfId="3" quotePrefix="1" applyNumberFormat="1" applyFont="1" applyBorder="1" applyAlignment="1">
      <alignment horizontal="justify" vertical="top" wrapText="1"/>
    </xf>
    <xf numFmtId="2" fontId="15" fillId="0" borderId="52" xfId="4" applyNumberFormat="1" applyFont="1" applyBorder="1" applyAlignment="1">
      <alignment horizontal="center" vertical="top"/>
    </xf>
    <xf numFmtId="44" fontId="11" fillId="0" borderId="53" xfId="21" applyFont="1" applyFill="1" applyBorder="1" applyAlignment="1">
      <alignment vertical="center"/>
    </xf>
    <xf numFmtId="44" fontId="11" fillId="0" borderId="53" xfId="21" applyFont="1" applyFill="1" applyBorder="1" applyAlignment="1">
      <alignment vertical="top"/>
    </xf>
    <xf numFmtId="43" fontId="20" fillId="0" borderId="0" xfId="19" applyFont="1"/>
    <xf numFmtId="0" fontId="15" fillId="3" borderId="13" xfId="3" applyFont="1" applyFill="1" applyBorder="1" applyAlignment="1">
      <alignment horizontal="left" vertical="top" wrapText="1"/>
    </xf>
    <xf numFmtId="164" fontId="20" fillId="0" borderId="0" xfId="20" applyNumberFormat="1" applyFont="1"/>
    <xf numFmtId="44" fontId="9" fillId="0" borderId="2" xfId="12" applyFont="1" applyBorder="1" applyAlignment="1">
      <alignment horizontal="center"/>
    </xf>
    <xf numFmtId="44" fontId="11" fillId="0" borderId="0" xfId="12" applyFont="1"/>
    <xf numFmtId="44" fontId="24" fillId="6" borderId="0" xfId="12" applyFont="1" applyFill="1"/>
    <xf numFmtId="44" fontId="13" fillId="6" borderId="0" xfId="12" applyFont="1" applyFill="1" applyAlignment="1">
      <alignment horizontal="center"/>
    </xf>
    <xf numFmtId="44" fontId="14" fillId="4" borderId="52" xfId="12" applyFont="1" applyFill="1" applyBorder="1" applyAlignment="1">
      <alignment horizontal="center" vertical="center"/>
    </xf>
    <xf numFmtId="44" fontId="14" fillId="0" borderId="52" xfId="12" applyFont="1" applyBorder="1" applyAlignment="1">
      <alignment horizontal="center" vertical="center"/>
    </xf>
    <xf numFmtId="44" fontId="15" fillId="0" borderId="52" xfId="12" applyFont="1" applyBorder="1" applyAlignment="1">
      <alignment horizontal="center" vertical="center"/>
    </xf>
    <xf numFmtId="44" fontId="11" fillId="5" borderId="52" xfId="12" applyFont="1" applyFill="1" applyBorder="1" applyAlignment="1">
      <alignment vertical="top"/>
    </xf>
    <xf numFmtId="44" fontId="15" fillId="5" borderId="52" xfId="12" applyFont="1" applyFill="1" applyBorder="1" applyAlignment="1">
      <alignment vertical="top"/>
    </xf>
    <xf numFmtId="44" fontId="15" fillId="0" borderId="52" xfId="12" applyFont="1" applyFill="1" applyBorder="1" applyAlignment="1">
      <alignment vertical="top"/>
    </xf>
    <xf numFmtId="44" fontId="11" fillId="0" borderId="52" xfId="12" applyFont="1" applyFill="1" applyBorder="1" applyAlignment="1">
      <alignment vertical="top"/>
    </xf>
    <xf numFmtId="44" fontId="15" fillId="0" borderId="52" xfId="12" applyFont="1" applyBorder="1"/>
    <xf numFmtId="44" fontId="15" fillId="0" borderId="52" xfId="12" applyFont="1" applyFill="1" applyBorder="1" applyAlignment="1">
      <alignment vertical="top" wrapText="1"/>
    </xf>
    <xf numFmtId="44" fontId="11" fillId="0" borderId="52" xfId="12" applyFont="1" applyFill="1" applyBorder="1" applyAlignment="1">
      <alignment vertical="top" wrapText="1"/>
    </xf>
    <xf numFmtId="44" fontId="14" fillId="0" borderId="52" xfId="12" applyFont="1" applyFill="1" applyBorder="1" applyAlignment="1">
      <alignment vertical="top"/>
    </xf>
    <xf numFmtId="44" fontId="11" fillId="0" borderId="52" xfId="12" applyFont="1" applyFill="1" applyBorder="1" applyAlignment="1">
      <alignment horizontal="center" vertical="center"/>
    </xf>
    <xf numFmtId="44" fontId="14" fillId="0" borderId="52" xfId="12" applyFont="1" applyFill="1" applyBorder="1" applyAlignment="1">
      <alignment vertical="top" wrapText="1"/>
    </xf>
    <xf numFmtId="44" fontId="15" fillId="0" borderId="52" xfId="12" applyFont="1" applyBorder="1" applyAlignment="1">
      <alignment vertical="top"/>
    </xf>
    <xf numFmtId="44" fontId="11" fillId="0" borderId="52" xfId="12" applyFont="1" applyBorder="1" applyAlignment="1">
      <alignment vertical="top"/>
    </xf>
    <xf numFmtId="44" fontId="14" fillId="0" borderId="52" xfId="12" applyFont="1" applyBorder="1" applyAlignment="1">
      <alignment vertical="top"/>
    </xf>
    <xf numFmtId="44" fontId="14" fillId="0" borderId="55" xfId="12" applyFont="1" applyFill="1" applyBorder="1" applyAlignment="1">
      <alignment vertical="top"/>
    </xf>
    <xf numFmtId="44" fontId="14" fillId="0" borderId="21" xfId="12" applyFont="1" applyBorder="1" applyAlignment="1">
      <alignment horizontal="center" vertical="center"/>
    </xf>
    <xf numFmtId="44" fontId="15" fillId="0" borderId="18" xfId="12" applyFont="1" applyBorder="1" applyAlignment="1">
      <alignment horizontal="center" vertical="center"/>
    </xf>
    <xf numFmtId="44" fontId="20" fillId="0" borderId="0" xfId="12" applyFont="1"/>
    <xf numFmtId="44" fontId="14" fillId="5" borderId="15" xfId="12" applyFont="1" applyFill="1" applyBorder="1" applyAlignment="1">
      <alignment vertical="top" wrapText="1"/>
    </xf>
    <xf numFmtId="44" fontId="15" fillId="5" borderId="13" xfId="12" applyFont="1" applyFill="1" applyBorder="1" applyAlignment="1">
      <alignment vertical="top" wrapText="1"/>
    </xf>
    <xf numFmtId="167" fontId="20" fillId="0" borderId="0" xfId="20" applyNumberFormat="1" applyFont="1"/>
    <xf numFmtId="1" fontId="21" fillId="0" borderId="19" xfId="19" applyNumberFormat="1" applyFont="1" applyFill="1" applyBorder="1" applyAlignment="1">
      <alignment horizontal="center" vertical="center"/>
    </xf>
    <xf numFmtId="39" fontId="15" fillId="0" borderId="18" xfId="0" applyNumberFormat="1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44" fontId="15" fillId="0" borderId="18" xfId="12" applyFont="1" applyFill="1" applyBorder="1" applyAlignment="1">
      <alignment horizontal="center" vertical="center"/>
    </xf>
    <xf numFmtId="44" fontId="14" fillId="0" borderId="17" xfId="21" applyFont="1" applyFill="1" applyBorder="1" applyAlignment="1">
      <alignment horizontal="center" vertical="center"/>
    </xf>
    <xf numFmtId="37" fontId="15" fillId="0" borderId="19" xfId="2" applyNumberFormat="1" applyFont="1" applyBorder="1" applyAlignment="1">
      <alignment horizontal="center" vertical="top" wrapText="1"/>
    </xf>
    <xf numFmtId="39" fontId="14" fillId="0" borderId="18" xfId="2" applyFont="1" applyBorder="1" applyAlignment="1">
      <alignment horizontal="center" vertical="top" wrapText="1"/>
    </xf>
    <xf numFmtId="44" fontId="14" fillId="0" borderId="18" xfId="12" applyFont="1" applyFill="1" applyBorder="1" applyAlignment="1">
      <alignment vertical="top" wrapText="1"/>
    </xf>
    <xf numFmtId="44" fontId="14" fillId="0" borderId="17" xfId="12" applyFont="1" applyFill="1" applyBorder="1" applyAlignment="1">
      <alignment vertical="top" wrapText="1"/>
    </xf>
    <xf numFmtId="39" fontId="15" fillId="0" borderId="18" xfId="2" applyFont="1" applyBorder="1" applyAlignment="1">
      <alignment vertical="top"/>
    </xf>
    <xf numFmtId="44" fontId="15" fillId="0" borderId="18" xfId="12" applyFont="1" applyFill="1" applyBorder="1" applyAlignment="1">
      <alignment vertical="top"/>
    </xf>
    <xf numFmtId="44" fontId="20" fillId="0" borderId="0" xfId="12" applyFont="1" applyFill="1"/>
    <xf numFmtId="44" fontId="15" fillId="0" borderId="18" xfId="12" applyFont="1" applyFill="1" applyBorder="1" applyAlignment="1">
      <alignment vertical="top" wrapText="1"/>
    </xf>
    <xf numFmtId="44" fontId="14" fillId="0" borderId="17" xfId="21" applyFont="1" applyFill="1" applyBorder="1" applyAlignment="1">
      <alignment vertical="top"/>
    </xf>
    <xf numFmtId="39" fontId="15" fillId="0" borderId="0" xfId="2" applyFont="1" applyAlignment="1">
      <alignment vertical="top" wrapText="1"/>
    </xf>
    <xf numFmtId="4" fontId="16" fillId="6" borderId="0" xfId="1" applyNumberFormat="1" applyFont="1" applyFill="1" applyAlignment="1">
      <alignment horizontal="center"/>
    </xf>
    <xf numFmtId="4" fontId="14" fillId="6" borderId="0" xfId="1" applyNumberFormat="1" applyFont="1" applyFill="1" applyAlignment="1">
      <alignment horizontal="left" vertical="top" wrapText="1"/>
    </xf>
    <xf numFmtId="4" fontId="14" fillId="6" borderId="4" xfId="1" applyNumberFormat="1" applyFont="1" applyFill="1" applyBorder="1" applyAlignment="1">
      <alignment horizontal="left" vertical="top" wrapText="1"/>
    </xf>
    <xf numFmtId="39" fontId="24" fillId="6" borderId="0" xfId="1" applyNumberFormat="1" applyFont="1" applyFill="1" applyAlignment="1">
      <alignment horizontal="right"/>
    </xf>
    <xf numFmtId="39" fontId="24" fillId="6" borderId="4" xfId="1" applyNumberFormat="1" applyFont="1" applyFill="1" applyBorder="1" applyAlignment="1">
      <alignment horizontal="right"/>
    </xf>
    <xf numFmtId="2" fontId="18" fillId="0" borderId="5" xfId="23" applyNumberFormat="1" applyFont="1" applyFill="1" applyBorder="1" applyAlignment="1">
      <alignment horizontal="center"/>
    </xf>
    <xf numFmtId="2" fontId="18" fillId="0" borderId="0" xfId="23" applyNumberFormat="1" applyFont="1" applyFill="1" applyBorder="1" applyAlignment="1">
      <alignment horizontal="center"/>
    </xf>
    <xf numFmtId="2" fontId="18" fillId="0" borderId="6" xfId="23" applyNumberFormat="1" applyFont="1" applyFill="1" applyBorder="1" applyAlignment="1">
      <alignment horizontal="center"/>
    </xf>
    <xf numFmtId="2" fontId="26" fillId="0" borderId="12" xfId="20" applyNumberFormat="1" applyFont="1" applyBorder="1" applyAlignment="1">
      <alignment horizontal="justify" vertical="center" wrapText="1"/>
    </xf>
    <xf numFmtId="2" fontId="26" fillId="0" borderId="10" xfId="20" applyNumberFormat="1" applyFont="1" applyBorder="1" applyAlignment="1">
      <alignment horizontal="justify" vertical="center" wrapText="1"/>
    </xf>
    <xf numFmtId="2" fontId="26" fillId="0" borderId="32" xfId="20" applyNumberFormat="1" applyFont="1" applyBorder="1" applyAlignment="1">
      <alignment horizontal="justify" vertical="center" wrapText="1"/>
    </xf>
    <xf numFmtId="0" fontId="17" fillId="0" borderId="7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17" fillId="0" borderId="4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10" fillId="0" borderId="4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1" fillId="0" borderId="4" xfId="1" applyFont="1" applyBorder="1" applyAlignment="1">
      <alignment horizontal="center"/>
    </xf>
    <xf numFmtId="4" fontId="14" fillId="6" borderId="0" xfId="1" applyNumberFormat="1" applyFont="1" applyFill="1" applyAlignment="1">
      <alignment horizontal="justify" vertical="top"/>
    </xf>
    <xf numFmtId="4" fontId="14" fillId="6" borderId="4" xfId="1" applyNumberFormat="1" applyFont="1" applyFill="1" applyBorder="1" applyAlignment="1">
      <alignment horizontal="justify" vertical="top"/>
    </xf>
    <xf numFmtId="39" fontId="14" fillId="4" borderId="48" xfId="2" applyFont="1" applyFill="1" applyBorder="1" applyAlignment="1">
      <alignment horizontal="center" vertical="center"/>
    </xf>
    <xf numFmtId="39" fontId="14" fillId="4" borderId="51" xfId="2" applyFont="1" applyFill="1" applyBorder="1" applyAlignment="1">
      <alignment horizontal="center" vertical="center"/>
    </xf>
    <xf numFmtId="39" fontId="14" fillId="4" borderId="49" xfId="2" applyFont="1" applyFill="1" applyBorder="1" applyAlignment="1">
      <alignment horizontal="center" vertical="center" wrapText="1"/>
    </xf>
    <xf numFmtId="39" fontId="14" fillId="4" borderId="52" xfId="2" applyFont="1" applyFill="1" applyBorder="1" applyAlignment="1">
      <alignment horizontal="center" vertical="center" wrapText="1"/>
    </xf>
    <xf numFmtId="39" fontId="14" fillId="4" borderId="49" xfId="2" applyFont="1" applyFill="1" applyBorder="1" applyAlignment="1">
      <alignment horizontal="center" vertical="center"/>
    </xf>
    <xf numFmtId="39" fontId="14" fillId="4" borderId="52" xfId="2" applyFont="1" applyFill="1" applyBorder="1" applyAlignment="1">
      <alignment horizontal="center" vertical="center"/>
    </xf>
    <xf numFmtId="39" fontId="14" fillId="4" borderId="50" xfId="2" applyFont="1" applyFill="1" applyBorder="1" applyAlignment="1">
      <alignment horizontal="center" vertical="center"/>
    </xf>
    <xf numFmtId="39" fontId="14" fillId="4" borderId="53" xfId="2" applyFont="1" applyFill="1" applyBorder="1" applyAlignment="1">
      <alignment horizontal="center" vertical="center"/>
    </xf>
  </cellXfs>
  <cellStyles count="31">
    <cellStyle name="Millares" xfId="19" builtinId="3"/>
    <cellStyle name="Millares 2" xfId="15" xr:uid="{8EA77311-A25F-467E-BF3E-CCD5335FD19B}"/>
    <cellStyle name="Millares 2 2" xfId="23" xr:uid="{95B83476-60E4-4716-A02F-16F2B8CA47BA}"/>
    <cellStyle name="Millares 3" xfId="17" xr:uid="{089CDA56-67C4-4D00-8D7F-0E254DE72475}"/>
    <cellStyle name="Millares 4" xfId="27" xr:uid="{38CE44DA-B4F2-4A1F-890B-62BF84678D06}"/>
    <cellStyle name="Moneda" xfId="12" builtinId="4"/>
    <cellStyle name="Moneda 2" xfId="18" xr:uid="{E9428AF7-3C47-4D4B-A8D7-9FDCDB43028A}"/>
    <cellStyle name="Moneda 2 2" xfId="21" xr:uid="{DA7295C2-95FC-4B40-A32E-75874F1B5285}"/>
    <cellStyle name="Moneda 2 2 2" xfId="26" xr:uid="{3D4A7BBD-CA12-48EE-B484-CAB2DD80CB1D}"/>
    <cellStyle name="Moneda 3" xfId="24" xr:uid="{62C0D54D-3980-42C9-9237-8A49040B54BA}"/>
    <cellStyle name="Normal" xfId="0" builtinId="0"/>
    <cellStyle name="Normal 14" xfId="5" xr:uid="{00000000-0005-0000-0000-000001000000}"/>
    <cellStyle name="Normal 15" xfId="6" xr:uid="{00000000-0005-0000-0000-000002000000}"/>
    <cellStyle name="Normal 16" xfId="7" xr:uid="{00000000-0005-0000-0000-000003000000}"/>
    <cellStyle name="Normal 2" xfId="10" xr:uid="{00000000-0005-0000-0000-000004000000}"/>
    <cellStyle name="Normal 2 2" xfId="11" xr:uid="{00000000-0005-0000-0000-000005000000}"/>
    <cellStyle name="Normal 2 2 2" xfId="29" xr:uid="{20A3419B-3260-4559-83B0-B9E1FC47CE3F}"/>
    <cellStyle name="Normal 2 254" xfId="30" xr:uid="{E9B1054C-0937-40B9-9D9C-0DC84123AD2C}"/>
    <cellStyle name="Normal 3" xfId="14" xr:uid="{6CAFB94D-33D4-453C-8CB5-5561E105BB22}"/>
    <cellStyle name="Normal 3 2" xfId="20" xr:uid="{F7EC4457-5902-40F9-9BBC-B962A98C5A92}"/>
    <cellStyle name="Normal 3 2 2" xfId="25" xr:uid="{FE21AEB3-57A3-47DB-903B-57F616D8E18B}"/>
    <cellStyle name="Normal 38" xfId="13" xr:uid="{873F6E1F-243F-48CE-A0B7-36539003B0B5}"/>
    <cellStyle name="Normal 4" xfId="16" xr:uid="{277CA0F1-8A73-4FC8-B5BB-EB7C451597F1}"/>
    <cellStyle name="Normal 4 2" xfId="22" xr:uid="{3F1E2A97-A2D2-462B-8764-95DD2FBDA29A}"/>
    <cellStyle name="Normal 5" xfId="8" xr:uid="{00000000-0005-0000-0000-000006000000}"/>
    <cellStyle name="Normal 6" xfId="9" xr:uid="{00000000-0005-0000-0000-000007000000}"/>
    <cellStyle name="Normal_Formato" xfId="1" xr:uid="{00000000-0005-0000-0000-00000C000000}"/>
    <cellStyle name="Normal_JGPERODR" xfId="2" xr:uid="{00000000-0005-0000-0000-00000E000000}"/>
    <cellStyle name="Normal_La Parrilla" xfId="3" xr:uid="{00000000-0005-0000-0000-00000F000000}"/>
    <cellStyle name="Normal_Santa Rita de Casia" xfId="4" xr:uid="{00000000-0005-0000-0000-000011000000}"/>
    <cellStyle name="Porcentaje 2" xfId="28" xr:uid="{252CFA9B-E34E-4DAF-8914-0D03A9E945E2}"/>
  </cellStyles>
  <dxfs count="0"/>
  <tableStyles count="0" defaultTableStyle="TableStyleMedium9" defaultPivotStyle="PivotStyleLight16"/>
  <colors>
    <mruColors>
      <color rgb="FF0000FF"/>
      <color rgb="FF0066FF"/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273844</xdr:colOff>
      <xdr:row>5</xdr:row>
      <xdr:rowOff>23811</xdr:rowOff>
    </xdr:from>
    <xdr:ext cx="1384545" cy="353876"/>
    <xdr:pic>
      <xdr:nvPicPr>
        <xdr:cNvPr id="2" name="Imagen 1">
          <a:extLst>
            <a:ext uri="{FF2B5EF4-FFF2-40B4-BE49-F238E27FC236}">
              <a16:creationId xmlns:a16="http://schemas.microsoft.com/office/drawing/2014/main" id="{CE5F31F3-CC74-4988-B84E-04A1BEADD7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644" y="690561"/>
          <a:ext cx="1384545" cy="35387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222106</xdr:colOff>
      <xdr:row>0</xdr:row>
      <xdr:rowOff>56715</xdr:rowOff>
    </xdr:from>
    <xdr:ext cx="2301005" cy="664754"/>
    <xdr:pic>
      <xdr:nvPicPr>
        <xdr:cNvPr id="2" name="Imagen 1">
          <a:extLst>
            <a:ext uri="{FF2B5EF4-FFF2-40B4-BE49-F238E27FC236}">
              <a16:creationId xmlns:a16="http://schemas.microsoft.com/office/drawing/2014/main" id="{727F32AC-ADEB-4459-AD3B-DFF1990D35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306" y="56715"/>
          <a:ext cx="2301005" cy="66475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UDIOS\Desktop\Informacion\ESTUDIOS%20Y%20PROYECTOS%20ENTREGA%20DE%20RECEPCI&#211;N%202022\EXPEDIENTES%20RAMO%2033\PUEBLO%20NUEVO\EJERCICIO%20PRESUPUESTAL%202021\AGUA%20POTABLE\EXPEDIENTE%2046%20TINACOS%20EL%20SAL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ortada"/>
      <sheetName val="caratula"/>
      <sheetName val="datos basicos"/>
      <sheetName val="inform basica"/>
      <sheetName val="avance fis financ"/>
      <sheetName val="CATALOGO"/>
      <sheetName val="presupto"/>
      <sheetName val="program trabj"/>
      <sheetName val="dict impact amb"/>
      <sheetName val="dictam validac"/>
      <sheetName val="croquis"/>
      <sheetName val="acta de aceptación"/>
      <sheetName val="INF.PREV."/>
      <sheetName val="Hoja1"/>
    </sheetNames>
    <sheetDataSet>
      <sheetData sheetId="0">
        <row r="6">
          <cell r="N6">
            <v>500000</v>
          </cell>
        </row>
        <row r="7">
          <cell r="A7" t="str">
            <v>PRESIDENTE MUNICIPAL DE P.N., DGO.</v>
          </cell>
          <cell r="N7" t="str">
            <v>C. C.P ADRIÁN NOEL CHAPARRO GÁNDARA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823AF-A3DF-406C-AB6E-9E03CC42963F}">
  <sheetPr>
    <pageSetUpPr fitToPage="1"/>
  </sheetPr>
  <dimension ref="A1:N821"/>
  <sheetViews>
    <sheetView view="pageBreakPreview" topLeftCell="A5" zoomScaleNormal="100" zoomScaleSheetLayoutView="100" workbookViewId="0">
      <pane xSplit="2" ySplit="10" topLeftCell="C453" activePane="bottomRight" state="frozen"/>
      <selection activeCell="J6" sqref="J6"/>
      <selection pane="topRight" activeCell="J6" sqref="J6"/>
      <selection pane="bottomLeft" activeCell="J6" sqref="J6"/>
      <selection pane="bottomRight" activeCell="A463" sqref="A463:XFD463"/>
    </sheetView>
  </sheetViews>
  <sheetFormatPr baseColWidth="10" defaultColWidth="12" defaultRowHeight="12" x14ac:dyDescent="0.2"/>
  <cols>
    <col min="1" max="1" width="12" style="1"/>
    <col min="2" max="2" width="12" style="59"/>
    <col min="3" max="3" width="66.1640625" style="61" customWidth="1"/>
    <col min="4" max="4" width="16" style="59" customWidth="1"/>
    <col min="5" max="5" width="12" style="60"/>
    <col min="6" max="6" width="19.5" style="59" customWidth="1"/>
    <col min="7" max="7" width="21.33203125" style="59" customWidth="1"/>
    <col min="8" max="8" width="19.5" style="59" customWidth="1"/>
    <col min="9" max="9" width="19.83203125" style="59" customWidth="1"/>
    <col min="10" max="10" width="20" style="59" bestFit="1" customWidth="1"/>
    <col min="11" max="13" width="12" style="1"/>
    <col min="14" max="14" width="16.5" style="1" bestFit="1" customWidth="1"/>
    <col min="15" max="16384" width="12" style="1"/>
  </cols>
  <sheetData>
    <row r="1" spans="1:10" x14ac:dyDescent="0.2">
      <c r="A1" s="1" t="s">
        <v>241</v>
      </c>
      <c r="B1" s="118"/>
      <c r="C1" s="117"/>
      <c r="D1" s="116"/>
      <c r="E1" s="115" t="s">
        <v>240</v>
      </c>
      <c r="F1" s="114"/>
      <c r="G1" s="114"/>
      <c r="H1" s="114"/>
      <c r="I1" s="113"/>
      <c r="J1" s="112"/>
    </row>
    <row r="2" spans="1:10" ht="31.5" customHeight="1" x14ac:dyDescent="0.2">
      <c r="B2" s="298"/>
      <c r="C2" s="299"/>
      <c r="D2" s="300"/>
      <c r="E2" s="301" t="s">
        <v>239</v>
      </c>
      <c r="F2" s="302"/>
      <c r="G2" s="302"/>
      <c r="H2" s="302"/>
      <c r="I2" s="302"/>
      <c r="J2" s="303"/>
    </row>
    <row r="3" spans="1:10" x14ac:dyDescent="0.2">
      <c r="B3" s="298"/>
      <c r="C3" s="299"/>
      <c r="D3" s="300"/>
      <c r="E3" s="111" t="s">
        <v>238</v>
      </c>
      <c r="F3" s="110"/>
      <c r="G3" s="110"/>
      <c r="H3" s="110"/>
      <c r="I3" s="109"/>
      <c r="J3" s="108"/>
    </row>
    <row r="4" spans="1:10" ht="17.25" customHeight="1" thickBot="1" x14ac:dyDescent="0.25">
      <c r="B4" s="107"/>
      <c r="C4" s="106"/>
      <c r="D4" s="105"/>
      <c r="E4" s="104" t="s">
        <v>237</v>
      </c>
      <c r="F4" s="103"/>
      <c r="G4" s="103"/>
      <c r="H4" s="103"/>
      <c r="I4" s="103"/>
      <c r="J4" s="102"/>
    </row>
    <row r="5" spans="1:10" ht="12.75" x14ac:dyDescent="0.2">
      <c r="B5" s="101"/>
      <c r="C5" s="57"/>
      <c r="D5" s="57"/>
      <c r="E5" s="55"/>
      <c r="F5" s="55"/>
      <c r="G5" s="55"/>
      <c r="H5" s="55"/>
      <c r="I5" s="55"/>
      <c r="J5" s="54"/>
    </row>
    <row r="6" spans="1:10" ht="18" customHeight="1" x14ac:dyDescent="0.3">
      <c r="B6" s="304" t="s">
        <v>2</v>
      </c>
      <c r="C6" s="305"/>
      <c r="D6" s="305"/>
      <c r="E6" s="305"/>
      <c r="F6" s="305"/>
      <c r="G6" s="305"/>
      <c r="H6" s="305"/>
      <c r="I6" s="305"/>
      <c r="J6" s="306"/>
    </row>
    <row r="7" spans="1:10" ht="20.25" customHeight="1" x14ac:dyDescent="0.25">
      <c r="B7" s="307" t="s">
        <v>7</v>
      </c>
      <c r="C7" s="308"/>
      <c r="D7" s="308"/>
      <c r="E7" s="308"/>
      <c r="F7" s="308"/>
      <c r="G7" s="308"/>
      <c r="H7" s="308"/>
      <c r="I7" s="308"/>
      <c r="J7" s="309"/>
    </row>
    <row r="8" spans="1:10" ht="4.5" customHeight="1" x14ac:dyDescent="0.2">
      <c r="B8" s="100"/>
      <c r="C8" s="310"/>
      <c r="D8" s="310"/>
      <c r="E8" s="310"/>
      <c r="F8" s="310"/>
      <c r="G8" s="310"/>
      <c r="H8" s="310"/>
      <c r="I8" s="310"/>
      <c r="J8" s="311"/>
    </row>
    <row r="9" spans="1:10" ht="6.75" customHeight="1" x14ac:dyDescent="0.25">
      <c r="B9" s="99"/>
      <c r="C9" s="98"/>
      <c r="D9" s="45"/>
      <c r="E9" s="43"/>
      <c r="F9" s="43"/>
      <c r="G9" s="43"/>
      <c r="H9" s="43"/>
      <c r="I9" s="43"/>
      <c r="J9" s="97"/>
    </row>
    <row r="10" spans="1:10" ht="25.5" customHeight="1" x14ac:dyDescent="0.2">
      <c r="B10" s="96" t="s">
        <v>207</v>
      </c>
      <c r="C10" s="294" t="e">
        <f>#REF!</f>
        <v>#REF!</v>
      </c>
      <c r="D10" s="294"/>
      <c r="E10" s="294"/>
      <c r="F10" s="294"/>
      <c r="G10" s="294"/>
      <c r="H10" s="294"/>
      <c r="I10" s="294"/>
      <c r="J10" s="295"/>
    </row>
    <row r="11" spans="1:10" ht="13.5" x14ac:dyDescent="0.2">
      <c r="B11" s="95" t="s">
        <v>206</v>
      </c>
      <c r="C11" s="46" t="e">
        <f>#REF!</f>
        <v>#REF!</v>
      </c>
      <c r="D11" s="45"/>
      <c r="E11" s="296"/>
      <c r="F11" s="296"/>
      <c r="G11" s="296"/>
      <c r="H11" s="296"/>
      <c r="I11" s="296"/>
      <c r="J11" s="297"/>
    </row>
    <row r="12" spans="1:10" ht="18" customHeight="1" x14ac:dyDescent="0.35">
      <c r="B12" s="95" t="s">
        <v>205</v>
      </c>
      <c r="C12" s="46" t="e">
        <f>#REF!</f>
        <v>#REF!</v>
      </c>
      <c r="D12" s="45"/>
      <c r="E12" s="293" t="s">
        <v>236</v>
      </c>
      <c r="F12" s="293"/>
      <c r="G12" s="293"/>
      <c r="H12" s="43"/>
      <c r="I12" s="43"/>
      <c r="J12" s="42"/>
    </row>
    <row r="13" spans="1:10" ht="3.75" customHeight="1" thickBot="1" x14ac:dyDescent="0.25">
      <c r="B13" s="94"/>
      <c r="C13" s="93"/>
      <c r="D13" s="93"/>
      <c r="E13" s="92"/>
      <c r="F13" s="92"/>
      <c r="G13" s="92"/>
      <c r="H13" s="92"/>
      <c r="I13" s="92"/>
      <c r="J13" s="91"/>
    </row>
    <row r="14" spans="1:10" ht="18" customHeight="1" thickTop="1" thickBot="1" x14ac:dyDescent="0.25">
      <c r="B14" s="90" t="s">
        <v>3</v>
      </c>
      <c r="C14" s="89" t="s">
        <v>235</v>
      </c>
      <c r="D14" s="89" t="s">
        <v>4</v>
      </c>
      <c r="E14" s="88" t="s">
        <v>61</v>
      </c>
      <c r="F14" s="88" t="s">
        <v>62</v>
      </c>
      <c r="G14" s="88" t="s">
        <v>63</v>
      </c>
      <c r="H14" s="87" t="s">
        <v>234</v>
      </c>
      <c r="I14" s="87" t="s">
        <v>6</v>
      </c>
      <c r="J14" s="86" t="s">
        <v>233</v>
      </c>
    </row>
    <row r="15" spans="1:10" ht="18" customHeight="1" thickTop="1" x14ac:dyDescent="0.2">
      <c r="B15" s="134"/>
      <c r="C15" s="133" t="s">
        <v>367</v>
      </c>
      <c r="D15" s="135"/>
      <c r="E15" s="156"/>
      <c r="F15" s="156"/>
      <c r="G15" s="156"/>
      <c r="H15" s="157"/>
      <c r="I15" s="157"/>
      <c r="J15" s="158"/>
    </row>
    <row r="16" spans="1:10" ht="322.5" customHeight="1" x14ac:dyDescent="0.2">
      <c r="B16" s="138" t="s">
        <v>311</v>
      </c>
      <c r="C16" s="139" t="s">
        <v>365</v>
      </c>
      <c r="D16" s="141" t="s">
        <v>14</v>
      </c>
      <c r="E16" s="156"/>
      <c r="F16" s="156"/>
      <c r="G16" s="156"/>
      <c r="H16" s="157"/>
      <c r="I16" s="157"/>
      <c r="J16" s="158">
        <v>1</v>
      </c>
    </row>
    <row r="17" spans="2:10" ht="13.5" x14ac:dyDescent="0.2">
      <c r="B17" s="13"/>
      <c r="C17" s="29" t="s">
        <v>368</v>
      </c>
      <c r="D17" s="11"/>
      <c r="E17" s="156"/>
      <c r="F17" s="156"/>
      <c r="G17" s="156"/>
      <c r="H17" s="157"/>
      <c r="I17" s="157"/>
      <c r="J17" s="158"/>
    </row>
    <row r="18" spans="2:10" ht="54" x14ac:dyDescent="0.2">
      <c r="B18" s="142" t="s">
        <v>314</v>
      </c>
      <c r="C18" s="143" t="s">
        <v>312</v>
      </c>
      <c r="D18" s="144" t="s">
        <v>14</v>
      </c>
      <c r="E18" s="156"/>
      <c r="F18" s="156"/>
      <c r="G18" s="156"/>
      <c r="H18" s="157"/>
      <c r="I18" s="157"/>
      <c r="J18" s="158">
        <v>1</v>
      </c>
    </row>
    <row r="19" spans="2:10" ht="67.5" x14ac:dyDescent="0.2">
      <c r="B19" s="142" t="s">
        <v>315</v>
      </c>
      <c r="C19" s="143" t="s">
        <v>313</v>
      </c>
      <c r="D19" s="144" t="s">
        <v>14</v>
      </c>
      <c r="E19" s="156"/>
      <c r="F19" s="156"/>
      <c r="G19" s="156"/>
      <c r="H19" s="157"/>
      <c r="I19" s="157"/>
      <c r="J19" s="158">
        <v>1</v>
      </c>
    </row>
    <row r="20" spans="2:10" ht="27" x14ac:dyDescent="0.2">
      <c r="B20" s="142" t="s">
        <v>316</v>
      </c>
      <c r="C20" s="10" t="s">
        <v>200</v>
      </c>
      <c r="D20" s="12" t="s">
        <v>14</v>
      </c>
      <c r="E20" s="156"/>
      <c r="F20" s="156"/>
      <c r="G20" s="156"/>
      <c r="H20" s="157"/>
      <c r="I20" s="157"/>
      <c r="J20" s="158">
        <v>1</v>
      </c>
    </row>
    <row r="21" spans="2:10" ht="18" customHeight="1" x14ac:dyDescent="0.2">
      <c r="B21" s="13"/>
      <c r="C21" s="29" t="s">
        <v>366</v>
      </c>
      <c r="D21" s="11"/>
      <c r="E21" s="156"/>
      <c r="F21" s="156"/>
      <c r="G21" s="156"/>
      <c r="H21" s="157"/>
      <c r="I21" s="157"/>
      <c r="J21" s="158"/>
    </row>
    <row r="22" spans="2:10" ht="18" customHeight="1" x14ac:dyDescent="0.2">
      <c r="B22" s="13" t="s">
        <v>90</v>
      </c>
      <c r="C22" s="10" t="s">
        <v>13</v>
      </c>
      <c r="D22" s="12" t="s">
        <v>12</v>
      </c>
      <c r="E22" s="156">
        <v>20</v>
      </c>
      <c r="F22" s="156">
        <v>20</v>
      </c>
      <c r="G22" s="156"/>
      <c r="H22" s="157">
        <f>E22*F22</f>
        <v>400</v>
      </c>
      <c r="I22" s="157"/>
      <c r="J22" s="158"/>
    </row>
    <row r="23" spans="2:10" ht="67.5" customHeight="1" x14ac:dyDescent="0.2">
      <c r="B23" s="28" t="s">
        <v>89</v>
      </c>
      <c r="C23" s="14" t="s">
        <v>16</v>
      </c>
      <c r="D23" s="12"/>
      <c r="E23" s="156"/>
      <c r="F23" s="156"/>
      <c r="G23" s="156"/>
      <c r="H23" s="157"/>
      <c r="I23" s="157"/>
      <c r="J23" s="158"/>
    </row>
    <row r="24" spans="2:10" ht="18" customHeight="1" x14ac:dyDescent="0.2">
      <c r="B24" s="13" t="s">
        <v>88</v>
      </c>
      <c r="C24" s="10" t="s">
        <v>17</v>
      </c>
      <c r="D24" s="12" t="s">
        <v>11</v>
      </c>
      <c r="E24" s="156">
        <v>80</v>
      </c>
      <c r="F24" s="156">
        <v>0.6</v>
      </c>
      <c r="G24" s="156">
        <v>0.5</v>
      </c>
      <c r="H24" s="157"/>
      <c r="I24" s="157">
        <f>E24*F24*G24</f>
        <v>24</v>
      </c>
      <c r="J24" s="158"/>
    </row>
    <row r="25" spans="2:10" ht="18" customHeight="1" x14ac:dyDescent="0.2">
      <c r="B25" s="28" t="s">
        <v>87</v>
      </c>
      <c r="C25" s="14" t="s">
        <v>86</v>
      </c>
      <c r="D25" s="12"/>
      <c r="E25" s="156"/>
      <c r="F25" s="156"/>
      <c r="G25" s="156"/>
      <c r="H25" s="157"/>
      <c r="I25" s="157"/>
      <c r="J25" s="158"/>
    </row>
    <row r="26" spans="2:10" ht="18" customHeight="1" x14ac:dyDescent="0.2">
      <c r="B26" s="13" t="s">
        <v>85</v>
      </c>
      <c r="C26" s="10" t="s">
        <v>33</v>
      </c>
      <c r="D26" s="12" t="s">
        <v>12</v>
      </c>
      <c r="E26" s="156">
        <v>76</v>
      </c>
      <c r="F26" s="156"/>
      <c r="G26" s="156">
        <v>0.2</v>
      </c>
      <c r="H26" s="157">
        <f>E26*G26*J26</f>
        <v>30.400000000000002</v>
      </c>
      <c r="I26" s="157"/>
      <c r="J26" s="158">
        <v>2</v>
      </c>
    </row>
    <row r="27" spans="2:10" ht="18" customHeight="1" x14ac:dyDescent="0.2">
      <c r="B27" s="28" t="s">
        <v>84</v>
      </c>
      <c r="C27" s="14" t="s">
        <v>83</v>
      </c>
      <c r="D27" s="12"/>
      <c r="E27" s="156"/>
      <c r="F27" s="156"/>
      <c r="G27" s="156"/>
      <c r="H27" s="157"/>
      <c r="I27" s="157"/>
      <c r="J27" s="158"/>
    </row>
    <row r="28" spans="2:10" ht="18" customHeight="1" x14ac:dyDescent="0.2">
      <c r="B28" s="13" t="s">
        <v>82</v>
      </c>
      <c r="C28" s="10" t="s">
        <v>81</v>
      </c>
      <c r="D28" s="12" t="s">
        <v>11</v>
      </c>
      <c r="E28" s="156">
        <v>76</v>
      </c>
      <c r="F28" s="156">
        <v>0.15</v>
      </c>
      <c r="G28" s="156">
        <v>0.2</v>
      </c>
      <c r="H28" s="157"/>
      <c r="I28" s="157">
        <f>E28*F28*G28</f>
        <v>2.2800000000000002</v>
      </c>
      <c r="J28" s="158"/>
    </row>
    <row r="29" spans="2:10" ht="18" customHeight="1" x14ac:dyDescent="0.2">
      <c r="B29" s="28" t="s">
        <v>80</v>
      </c>
      <c r="C29" s="14" t="s">
        <v>79</v>
      </c>
      <c r="D29" s="12"/>
      <c r="E29" s="156"/>
      <c r="F29" s="156"/>
      <c r="G29" s="156"/>
      <c r="H29" s="157"/>
      <c r="I29" s="157"/>
      <c r="J29" s="158"/>
    </row>
    <row r="30" spans="2:10" ht="18" customHeight="1" x14ac:dyDescent="0.2">
      <c r="B30" s="13" t="s">
        <v>78</v>
      </c>
      <c r="C30" s="10" t="s">
        <v>37</v>
      </c>
      <c r="D30" s="12" t="s">
        <v>11</v>
      </c>
      <c r="E30" s="156">
        <v>80</v>
      </c>
      <c r="F30" s="156">
        <v>0.6</v>
      </c>
      <c r="G30" s="156">
        <v>0.5</v>
      </c>
      <c r="H30" s="157"/>
      <c r="I30" s="157">
        <f>E30*F30*G30</f>
        <v>24</v>
      </c>
      <c r="J30" s="158"/>
    </row>
    <row r="31" spans="2:10" ht="18" customHeight="1" x14ac:dyDescent="0.2">
      <c r="B31" s="28" t="s">
        <v>77</v>
      </c>
      <c r="C31" s="14" t="s">
        <v>76</v>
      </c>
      <c r="D31" s="12"/>
      <c r="E31" s="156"/>
      <c r="F31" s="156"/>
      <c r="G31" s="156"/>
      <c r="H31" s="157"/>
      <c r="I31" s="157"/>
      <c r="J31" s="158"/>
    </row>
    <row r="32" spans="2:10" ht="18" customHeight="1" x14ac:dyDescent="0.2">
      <c r="B32" s="13" t="s">
        <v>161</v>
      </c>
      <c r="C32" s="10" t="s">
        <v>74</v>
      </c>
      <c r="D32" s="12" t="s">
        <v>10</v>
      </c>
      <c r="E32" s="156">
        <v>76</v>
      </c>
      <c r="F32" s="156"/>
      <c r="G32" s="156"/>
      <c r="H32" s="157"/>
      <c r="I32" s="157"/>
      <c r="J32" s="158"/>
    </row>
    <row r="33" spans="2:10" ht="18" customHeight="1" x14ac:dyDescent="0.2">
      <c r="B33" s="28" t="s">
        <v>255</v>
      </c>
      <c r="C33" s="14" t="s">
        <v>256</v>
      </c>
      <c r="D33" s="12"/>
      <c r="E33" s="156"/>
      <c r="F33" s="156"/>
      <c r="G33" s="156"/>
      <c r="H33" s="157"/>
      <c r="I33" s="157"/>
      <c r="J33" s="158"/>
    </row>
    <row r="34" spans="2:10" ht="30" customHeight="1" x14ac:dyDescent="0.2">
      <c r="B34" s="13" t="s">
        <v>257</v>
      </c>
      <c r="C34" s="10" t="s">
        <v>258</v>
      </c>
      <c r="D34" s="12" t="s">
        <v>9</v>
      </c>
      <c r="E34" s="156"/>
      <c r="F34" s="156"/>
      <c r="G34" s="156"/>
      <c r="H34" s="157"/>
      <c r="I34" s="157"/>
      <c r="J34" s="158">
        <v>62</v>
      </c>
    </row>
    <row r="35" spans="2:10" ht="30" customHeight="1" x14ac:dyDescent="0.2">
      <c r="B35" s="13" t="s">
        <v>259</v>
      </c>
      <c r="C35" s="10" t="s">
        <v>260</v>
      </c>
      <c r="D35" s="12" t="s">
        <v>261</v>
      </c>
      <c r="E35" s="156">
        <f>E32</f>
        <v>76</v>
      </c>
      <c r="F35" s="156"/>
      <c r="G35" s="156"/>
      <c r="H35" s="157"/>
      <c r="I35" s="157"/>
      <c r="J35" s="158"/>
    </row>
    <row r="36" spans="2:10" ht="28.5" customHeight="1" x14ac:dyDescent="0.2">
      <c r="B36" s="13" t="s">
        <v>262</v>
      </c>
      <c r="C36" s="10" t="s">
        <v>263</v>
      </c>
      <c r="D36" s="12" t="s">
        <v>12</v>
      </c>
      <c r="E36" s="156">
        <v>76</v>
      </c>
      <c r="F36" s="156"/>
      <c r="G36" s="156">
        <v>2</v>
      </c>
      <c r="H36" s="157">
        <f>E36*G36</f>
        <v>152</v>
      </c>
      <c r="I36" s="157"/>
      <c r="J36" s="158"/>
    </row>
    <row r="37" spans="2:10" ht="46.5" customHeight="1" x14ac:dyDescent="0.2">
      <c r="B37" s="13" t="s">
        <v>309</v>
      </c>
      <c r="C37" s="10" t="s">
        <v>369</v>
      </c>
      <c r="D37" s="12" t="s">
        <v>9</v>
      </c>
      <c r="E37" s="156"/>
      <c r="F37" s="156"/>
      <c r="G37" s="156"/>
      <c r="H37" s="157"/>
      <c r="I37" s="157"/>
      <c r="J37" s="158">
        <v>1</v>
      </c>
    </row>
    <row r="38" spans="2:10" ht="30" customHeight="1" x14ac:dyDescent="0.2">
      <c r="B38" s="13" t="s">
        <v>310</v>
      </c>
      <c r="C38" s="10" t="s">
        <v>67</v>
      </c>
      <c r="D38" s="12" t="s">
        <v>11</v>
      </c>
      <c r="E38" s="156">
        <v>20</v>
      </c>
      <c r="F38" s="156">
        <v>20</v>
      </c>
      <c r="G38" s="156">
        <v>0.1</v>
      </c>
      <c r="H38" s="157"/>
      <c r="I38" s="157">
        <f>E38*F38*G38</f>
        <v>40</v>
      </c>
      <c r="J38" s="158"/>
    </row>
    <row r="39" spans="2:10" ht="18" customHeight="1" x14ac:dyDescent="0.2">
      <c r="B39" s="13"/>
      <c r="C39" s="29" t="s">
        <v>199</v>
      </c>
      <c r="D39" s="39"/>
      <c r="E39" s="156"/>
      <c r="F39" s="156"/>
      <c r="G39" s="156"/>
      <c r="H39" s="157"/>
      <c r="I39" s="157"/>
      <c r="J39" s="158"/>
    </row>
    <row r="40" spans="2:10" ht="31.5" customHeight="1" x14ac:dyDescent="0.2">
      <c r="B40" s="128" t="s">
        <v>89</v>
      </c>
      <c r="C40" s="34" t="s">
        <v>198</v>
      </c>
      <c r="D40" s="36"/>
      <c r="E40" s="156"/>
      <c r="F40" s="156"/>
      <c r="G40" s="156"/>
      <c r="H40" s="157"/>
      <c r="I40" s="157"/>
      <c r="J40" s="158"/>
    </row>
    <row r="41" spans="2:10" ht="18" customHeight="1" x14ac:dyDescent="0.2">
      <c r="B41" s="37" t="s">
        <v>88</v>
      </c>
      <c r="C41" s="31" t="s">
        <v>141</v>
      </c>
      <c r="D41" s="36" t="s">
        <v>11</v>
      </c>
      <c r="E41" s="156">
        <v>1</v>
      </c>
      <c r="F41" s="156">
        <v>0.6</v>
      </c>
      <c r="G41" s="156">
        <v>0.6</v>
      </c>
      <c r="H41" s="157"/>
      <c r="I41" s="157">
        <f>E41*F41*G41</f>
        <v>0.36</v>
      </c>
      <c r="J41" s="158"/>
    </row>
    <row r="42" spans="2:10" ht="30.75" customHeight="1" x14ac:dyDescent="0.2">
      <c r="B42" s="128" t="s">
        <v>197</v>
      </c>
      <c r="C42" s="34" t="s">
        <v>19</v>
      </c>
      <c r="D42" s="36"/>
      <c r="E42" s="156"/>
      <c r="F42" s="156"/>
      <c r="G42" s="156"/>
      <c r="H42" s="157"/>
      <c r="I42" s="157"/>
      <c r="J42" s="158"/>
    </row>
    <row r="43" spans="2:10" ht="18" customHeight="1" x14ac:dyDescent="0.25">
      <c r="B43" s="129" t="s">
        <v>317</v>
      </c>
      <c r="C43" s="40" t="s">
        <v>318</v>
      </c>
      <c r="D43" s="36" t="s">
        <v>9</v>
      </c>
      <c r="E43" s="156"/>
      <c r="F43" s="156"/>
      <c r="G43" s="156"/>
      <c r="H43" s="157"/>
      <c r="I43" s="157"/>
      <c r="J43" s="158">
        <v>1</v>
      </c>
    </row>
    <row r="44" spans="2:10" ht="28.5" customHeight="1" x14ac:dyDescent="0.2">
      <c r="B44" s="128" t="s">
        <v>128</v>
      </c>
      <c r="C44" s="34" t="s">
        <v>319</v>
      </c>
      <c r="D44" s="36"/>
      <c r="E44" s="156"/>
      <c r="F44" s="156"/>
      <c r="G44" s="156"/>
      <c r="H44" s="157"/>
      <c r="I44" s="157"/>
      <c r="J44" s="158"/>
    </row>
    <row r="45" spans="2:10" ht="18" customHeight="1" x14ac:dyDescent="0.25">
      <c r="B45" s="37" t="s">
        <v>320</v>
      </c>
      <c r="C45" s="40" t="s">
        <v>318</v>
      </c>
      <c r="D45" s="36" t="s">
        <v>10</v>
      </c>
      <c r="E45" s="156">
        <v>3</v>
      </c>
      <c r="F45" s="156"/>
      <c r="G45" s="156"/>
      <c r="H45" s="157"/>
      <c r="I45" s="157"/>
      <c r="J45" s="158"/>
    </row>
    <row r="46" spans="2:10" ht="18" customHeight="1" x14ac:dyDescent="0.2">
      <c r="B46" s="128" t="s">
        <v>125</v>
      </c>
      <c r="C46" s="34" t="s">
        <v>265</v>
      </c>
      <c r="D46" s="36"/>
      <c r="E46" s="156"/>
      <c r="F46" s="156"/>
      <c r="G46" s="156"/>
      <c r="H46" s="157"/>
      <c r="I46" s="157"/>
      <c r="J46" s="158"/>
    </row>
    <row r="47" spans="2:10" ht="18" customHeight="1" x14ac:dyDescent="0.2">
      <c r="B47" s="37" t="s">
        <v>123</v>
      </c>
      <c r="C47" s="31" t="s">
        <v>289</v>
      </c>
      <c r="D47" s="36" t="s">
        <v>59</v>
      </c>
      <c r="E47" s="156"/>
      <c r="F47" s="156"/>
      <c r="G47" s="156"/>
      <c r="H47" s="157"/>
      <c r="I47" s="157"/>
      <c r="J47" s="158">
        <v>1</v>
      </c>
    </row>
    <row r="48" spans="2:10" ht="18" customHeight="1" x14ac:dyDescent="0.2">
      <c r="B48" s="128" t="s">
        <v>290</v>
      </c>
      <c r="C48" s="34" t="s">
        <v>268</v>
      </c>
      <c r="D48" s="36"/>
      <c r="E48" s="156"/>
      <c r="F48" s="156"/>
      <c r="G48" s="156"/>
      <c r="H48" s="157"/>
      <c r="I48" s="157"/>
      <c r="J48" s="158"/>
    </row>
    <row r="49" spans="2:10" ht="18" customHeight="1" x14ac:dyDescent="0.2">
      <c r="B49" s="37" t="s">
        <v>269</v>
      </c>
      <c r="C49" s="31" t="s">
        <v>270</v>
      </c>
      <c r="D49" s="36" t="s">
        <v>9</v>
      </c>
      <c r="E49" s="156"/>
      <c r="F49" s="156"/>
      <c r="G49" s="156"/>
      <c r="H49" s="157"/>
      <c r="I49" s="157"/>
      <c r="J49" s="158">
        <v>1</v>
      </c>
    </row>
    <row r="50" spans="2:10" ht="18" customHeight="1" x14ac:dyDescent="0.2">
      <c r="B50" s="128" t="s">
        <v>271</v>
      </c>
      <c r="C50" s="34" t="s">
        <v>272</v>
      </c>
      <c r="D50" s="36"/>
      <c r="E50" s="156"/>
      <c r="F50" s="156"/>
      <c r="G50" s="156"/>
      <c r="H50" s="157"/>
      <c r="I50" s="157"/>
      <c r="J50" s="158"/>
    </row>
    <row r="51" spans="2:10" ht="18" customHeight="1" x14ac:dyDescent="0.2">
      <c r="B51" s="37" t="s">
        <v>291</v>
      </c>
      <c r="C51" s="31" t="s">
        <v>274</v>
      </c>
      <c r="D51" s="36" t="s">
        <v>9</v>
      </c>
      <c r="E51" s="156"/>
      <c r="F51" s="156"/>
      <c r="G51" s="156"/>
      <c r="H51" s="157"/>
      <c r="I51" s="157"/>
      <c r="J51" s="158">
        <v>1</v>
      </c>
    </row>
    <row r="52" spans="2:10" ht="18" customHeight="1" x14ac:dyDescent="0.2">
      <c r="B52" s="35" t="s">
        <v>300</v>
      </c>
      <c r="C52" s="34" t="s">
        <v>292</v>
      </c>
      <c r="D52" s="32"/>
      <c r="E52" s="156"/>
      <c r="F52" s="156"/>
      <c r="G52" s="156"/>
      <c r="H52" s="157"/>
      <c r="I52" s="157"/>
      <c r="J52" s="158"/>
    </row>
    <row r="53" spans="2:10" ht="18" customHeight="1" x14ac:dyDescent="0.2">
      <c r="B53" s="33" t="s">
        <v>299</v>
      </c>
      <c r="C53" s="31" t="s">
        <v>321</v>
      </c>
      <c r="D53" s="32" t="s">
        <v>9</v>
      </c>
      <c r="E53" s="156"/>
      <c r="F53" s="156"/>
      <c r="G53" s="156"/>
      <c r="H53" s="157"/>
      <c r="I53" s="157"/>
      <c r="J53" s="158">
        <v>2</v>
      </c>
    </row>
    <row r="54" spans="2:10" ht="18" customHeight="1" x14ac:dyDescent="0.2">
      <c r="B54" s="128" t="s">
        <v>94</v>
      </c>
      <c r="C54" s="34" t="s">
        <v>93</v>
      </c>
      <c r="D54" s="36"/>
      <c r="E54" s="156"/>
      <c r="F54" s="156"/>
      <c r="G54" s="156"/>
      <c r="H54" s="157"/>
      <c r="I54" s="157"/>
      <c r="J54" s="158"/>
    </row>
    <row r="55" spans="2:10" ht="18" customHeight="1" x14ac:dyDescent="0.2">
      <c r="B55" s="37" t="s">
        <v>196</v>
      </c>
      <c r="C55" s="31" t="s">
        <v>195</v>
      </c>
      <c r="D55" s="36" t="s">
        <v>9</v>
      </c>
      <c r="E55" s="156"/>
      <c r="F55" s="156"/>
      <c r="G55" s="156"/>
      <c r="H55" s="157"/>
      <c r="I55" s="157"/>
      <c r="J55" s="158">
        <f>4*J53</f>
        <v>8</v>
      </c>
    </row>
    <row r="56" spans="2:10" ht="16.5" customHeight="1" x14ac:dyDescent="0.2">
      <c r="B56" s="128" t="s">
        <v>97</v>
      </c>
      <c r="C56" s="34" t="s">
        <v>194</v>
      </c>
      <c r="D56" s="36"/>
      <c r="E56" s="156"/>
      <c r="F56" s="156"/>
      <c r="G56" s="156"/>
      <c r="H56" s="157"/>
      <c r="I56" s="157"/>
      <c r="J56" s="158"/>
    </row>
    <row r="57" spans="2:10" ht="18" customHeight="1" x14ac:dyDescent="0.25">
      <c r="B57" s="37" t="s">
        <v>322</v>
      </c>
      <c r="C57" s="130" t="s">
        <v>318</v>
      </c>
      <c r="D57" s="36" t="s">
        <v>24</v>
      </c>
      <c r="E57" s="156"/>
      <c r="F57" s="156"/>
      <c r="G57" s="156"/>
      <c r="H57" s="157"/>
      <c r="I57" s="157"/>
      <c r="J57" s="158">
        <v>2</v>
      </c>
    </row>
    <row r="58" spans="2:10" ht="18" customHeight="1" x14ac:dyDescent="0.2">
      <c r="B58" s="128" t="s">
        <v>193</v>
      </c>
      <c r="C58" s="34" t="s">
        <v>192</v>
      </c>
      <c r="D58" s="36"/>
      <c r="E58" s="156"/>
      <c r="F58" s="156"/>
      <c r="G58" s="156"/>
      <c r="H58" s="157"/>
      <c r="I58" s="157"/>
      <c r="J58" s="158"/>
    </row>
    <row r="59" spans="2:10" ht="18" customHeight="1" x14ac:dyDescent="0.25">
      <c r="B59" s="37" t="s">
        <v>323</v>
      </c>
      <c r="C59" s="40" t="s">
        <v>318</v>
      </c>
      <c r="D59" s="36" t="s">
        <v>9</v>
      </c>
      <c r="E59" s="156"/>
      <c r="F59" s="156"/>
      <c r="G59" s="156"/>
      <c r="H59" s="157"/>
      <c r="I59" s="157"/>
      <c r="J59" s="158">
        <v>1</v>
      </c>
    </row>
    <row r="60" spans="2:10" ht="29.25" customHeight="1" x14ac:dyDescent="0.2">
      <c r="B60" s="35" t="s">
        <v>293</v>
      </c>
      <c r="C60" s="34" t="s">
        <v>294</v>
      </c>
      <c r="D60" s="36"/>
      <c r="E60" s="156"/>
      <c r="F60" s="156"/>
      <c r="G60" s="156"/>
      <c r="H60" s="157"/>
      <c r="I60" s="157"/>
      <c r="J60" s="158"/>
    </row>
    <row r="61" spans="2:10" ht="18" customHeight="1" x14ac:dyDescent="0.2">
      <c r="B61" s="37" t="s">
        <v>295</v>
      </c>
      <c r="C61" s="31" t="s">
        <v>296</v>
      </c>
      <c r="D61" s="36" t="s">
        <v>9</v>
      </c>
      <c r="E61" s="156"/>
      <c r="F61" s="156"/>
      <c r="G61" s="156"/>
      <c r="H61" s="157"/>
      <c r="I61" s="157"/>
      <c r="J61" s="158">
        <v>1</v>
      </c>
    </row>
    <row r="62" spans="2:10" ht="25.5" customHeight="1" x14ac:dyDescent="0.2">
      <c r="B62" s="128" t="s">
        <v>188</v>
      </c>
      <c r="C62" s="34" t="s">
        <v>187</v>
      </c>
      <c r="D62" s="36"/>
      <c r="E62" s="156"/>
      <c r="F62" s="156"/>
      <c r="G62" s="156"/>
      <c r="H62" s="157"/>
      <c r="I62" s="157"/>
      <c r="J62" s="158"/>
    </row>
    <row r="63" spans="2:10" ht="18" customHeight="1" x14ac:dyDescent="0.25">
      <c r="B63" s="37" t="s">
        <v>324</v>
      </c>
      <c r="C63" s="131" t="s">
        <v>318</v>
      </c>
      <c r="D63" s="36" t="s">
        <v>9</v>
      </c>
      <c r="E63" s="156"/>
      <c r="F63" s="156"/>
      <c r="G63" s="156"/>
      <c r="H63" s="157"/>
      <c r="I63" s="157"/>
      <c r="J63" s="158">
        <v>1</v>
      </c>
    </row>
    <row r="64" spans="2:10" ht="42" customHeight="1" x14ac:dyDescent="0.2">
      <c r="B64" s="128" t="s">
        <v>119</v>
      </c>
      <c r="C64" s="34" t="s">
        <v>325</v>
      </c>
      <c r="D64" s="36"/>
      <c r="E64" s="156"/>
      <c r="F64" s="156"/>
      <c r="G64" s="156"/>
      <c r="H64" s="157"/>
      <c r="I64" s="157"/>
      <c r="J64" s="158"/>
    </row>
    <row r="65" spans="2:10" ht="18" customHeight="1" x14ac:dyDescent="0.2">
      <c r="B65" s="128"/>
      <c r="C65" s="34" t="s">
        <v>326</v>
      </c>
      <c r="D65" s="36"/>
      <c r="E65" s="156"/>
      <c r="F65" s="156"/>
      <c r="G65" s="156"/>
      <c r="H65" s="157"/>
      <c r="I65" s="157"/>
      <c r="J65" s="158"/>
    </row>
    <row r="66" spans="2:10" ht="18" customHeight="1" x14ac:dyDescent="0.25">
      <c r="B66" s="37" t="s">
        <v>327</v>
      </c>
      <c r="C66" s="40" t="s">
        <v>328</v>
      </c>
      <c r="D66" s="36" t="s">
        <v>10</v>
      </c>
      <c r="E66" s="156">
        <v>3</v>
      </c>
      <c r="F66" s="156"/>
      <c r="G66" s="156"/>
      <c r="H66" s="157"/>
      <c r="I66" s="157"/>
      <c r="J66" s="158"/>
    </row>
    <row r="67" spans="2:10" ht="18" customHeight="1" x14ac:dyDescent="0.2">
      <c r="B67" s="37"/>
      <c r="C67" s="34" t="s">
        <v>184</v>
      </c>
      <c r="D67" s="36"/>
      <c r="E67" s="156"/>
      <c r="F67" s="156"/>
      <c r="G67" s="156"/>
      <c r="H67" s="157"/>
      <c r="I67" s="157"/>
      <c r="J67" s="158"/>
    </row>
    <row r="68" spans="2:10" ht="18" customHeight="1" x14ac:dyDescent="0.25">
      <c r="B68" s="37" t="s">
        <v>370</v>
      </c>
      <c r="C68" s="40" t="s">
        <v>330</v>
      </c>
      <c r="D68" s="36" t="s">
        <v>9</v>
      </c>
      <c r="E68" s="156"/>
      <c r="F68" s="156"/>
      <c r="G68" s="156"/>
      <c r="H68" s="157"/>
      <c r="I68" s="157"/>
      <c r="J68" s="158">
        <v>2</v>
      </c>
    </row>
    <row r="69" spans="2:10" ht="18" customHeight="1" x14ac:dyDescent="0.2">
      <c r="B69" s="37"/>
      <c r="C69" s="34" t="s">
        <v>331</v>
      </c>
      <c r="D69" s="36"/>
      <c r="E69" s="156"/>
      <c r="F69" s="156"/>
      <c r="G69" s="156"/>
      <c r="H69" s="157"/>
      <c r="I69" s="157"/>
      <c r="J69" s="158"/>
    </row>
    <row r="70" spans="2:10" ht="18" customHeight="1" x14ac:dyDescent="0.2">
      <c r="B70" s="37" t="s">
        <v>332</v>
      </c>
      <c r="C70" s="31" t="s">
        <v>330</v>
      </c>
      <c r="D70" s="36" t="s">
        <v>9</v>
      </c>
      <c r="E70" s="156"/>
      <c r="F70" s="156"/>
      <c r="G70" s="156"/>
      <c r="H70" s="157"/>
      <c r="I70" s="157"/>
      <c r="J70" s="158">
        <v>2</v>
      </c>
    </row>
    <row r="71" spans="2:10" ht="31.5" customHeight="1" x14ac:dyDescent="0.2">
      <c r="B71" s="128" t="s">
        <v>297</v>
      </c>
      <c r="C71" s="34" t="s">
        <v>298</v>
      </c>
      <c r="D71" s="36"/>
      <c r="E71" s="156"/>
      <c r="F71" s="156"/>
      <c r="G71" s="156"/>
      <c r="H71" s="157"/>
      <c r="I71" s="157"/>
      <c r="J71" s="158"/>
    </row>
    <row r="72" spans="2:10" ht="18" customHeight="1" x14ac:dyDescent="0.25">
      <c r="B72" s="132" t="s">
        <v>333</v>
      </c>
      <c r="C72" s="40" t="s">
        <v>334</v>
      </c>
      <c r="D72" s="36" t="s">
        <v>9</v>
      </c>
      <c r="E72" s="156"/>
      <c r="F72" s="156"/>
      <c r="G72" s="156"/>
      <c r="H72" s="157"/>
      <c r="I72" s="157"/>
      <c r="J72" s="158">
        <v>1</v>
      </c>
    </row>
    <row r="73" spans="2:10" ht="18" customHeight="1" x14ac:dyDescent="0.2">
      <c r="B73" s="37" t="s">
        <v>308</v>
      </c>
      <c r="C73" s="31" t="s">
        <v>29</v>
      </c>
      <c r="D73" s="36" t="s">
        <v>9</v>
      </c>
      <c r="E73" s="156"/>
      <c r="F73" s="156"/>
      <c r="G73" s="156"/>
      <c r="H73" s="157"/>
      <c r="I73" s="157"/>
      <c r="J73" s="158">
        <v>1</v>
      </c>
    </row>
    <row r="74" spans="2:10" ht="18" customHeight="1" x14ac:dyDescent="0.2">
      <c r="B74" s="35" t="s">
        <v>283</v>
      </c>
      <c r="C74" s="34" t="s">
        <v>284</v>
      </c>
      <c r="D74" s="32"/>
      <c r="E74" s="156"/>
      <c r="F74" s="156"/>
      <c r="G74" s="156"/>
      <c r="H74" s="157"/>
      <c r="I74" s="157"/>
      <c r="J74" s="158"/>
    </row>
    <row r="75" spans="2:10" ht="18" customHeight="1" x14ac:dyDescent="0.2">
      <c r="B75" s="33" t="s">
        <v>285</v>
      </c>
      <c r="C75" s="31" t="s">
        <v>286</v>
      </c>
      <c r="D75" s="32" t="s">
        <v>287</v>
      </c>
      <c r="E75" s="156"/>
      <c r="F75" s="156"/>
      <c r="G75" s="156"/>
      <c r="H75" s="157"/>
      <c r="I75" s="157"/>
      <c r="J75" s="158">
        <f>6.84*2</f>
        <v>13.68</v>
      </c>
    </row>
    <row r="76" spans="2:10" ht="18" customHeight="1" x14ac:dyDescent="0.2">
      <c r="B76" s="69"/>
      <c r="C76" s="76" t="s">
        <v>30</v>
      </c>
      <c r="D76" s="84"/>
      <c r="E76" s="83"/>
      <c r="F76" s="68"/>
      <c r="G76" s="68"/>
      <c r="H76" s="68"/>
      <c r="I76" s="62"/>
      <c r="J76" s="62"/>
    </row>
    <row r="77" spans="2:10" ht="18" customHeight="1" x14ac:dyDescent="0.2">
      <c r="B77" s="69" t="s">
        <v>90</v>
      </c>
      <c r="C77" s="121" t="s">
        <v>13</v>
      </c>
      <c r="D77" s="84" t="s">
        <v>12</v>
      </c>
      <c r="E77" s="83">
        <v>2.5</v>
      </c>
      <c r="F77" s="68">
        <v>2.5</v>
      </c>
      <c r="G77" s="68"/>
      <c r="H77" s="71">
        <f>E77*F77</f>
        <v>6.25</v>
      </c>
      <c r="I77" s="71"/>
      <c r="J77" s="68"/>
    </row>
    <row r="78" spans="2:10" ht="68.25" customHeight="1" x14ac:dyDescent="0.2">
      <c r="B78" s="72" t="s">
        <v>178</v>
      </c>
      <c r="C78" s="122" t="s">
        <v>16</v>
      </c>
      <c r="D78" s="84"/>
      <c r="E78" s="83"/>
      <c r="F78" s="68"/>
      <c r="G78" s="68"/>
      <c r="H78" s="68"/>
      <c r="I78" s="68"/>
      <c r="J78" s="68"/>
    </row>
    <row r="79" spans="2:10" ht="18" customHeight="1" x14ac:dyDescent="0.2">
      <c r="B79" s="69" t="s">
        <v>177</v>
      </c>
      <c r="C79" s="121" t="s">
        <v>17</v>
      </c>
      <c r="D79" s="84" t="s">
        <v>11</v>
      </c>
      <c r="E79" s="83">
        <v>4</v>
      </c>
      <c r="F79" s="68">
        <v>3</v>
      </c>
      <c r="G79" s="68">
        <v>0.2</v>
      </c>
      <c r="H79" s="68"/>
      <c r="I79" s="71">
        <f>E79*F79*G79</f>
        <v>2.4000000000000004</v>
      </c>
      <c r="J79" s="68"/>
    </row>
    <row r="80" spans="2:10" ht="53.25" customHeight="1" x14ac:dyDescent="0.2">
      <c r="B80" s="72" t="s">
        <v>176</v>
      </c>
      <c r="C80" s="122" t="s">
        <v>31</v>
      </c>
      <c r="D80" s="84"/>
      <c r="E80" s="83"/>
      <c r="F80" s="68"/>
      <c r="G80" s="68"/>
      <c r="H80" s="68"/>
      <c r="I80" s="68"/>
      <c r="J80" s="68"/>
    </row>
    <row r="81" spans="2:10" ht="18" customHeight="1" x14ac:dyDescent="0.2">
      <c r="B81" s="69" t="s">
        <v>175</v>
      </c>
      <c r="C81" s="121" t="s">
        <v>32</v>
      </c>
      <c r="D81" s="84" t="s">
        <v>12</v>
      </c>
      <c r="E81" s="83">
        <v>4.5599999999999996</v>
      </c>
      <c r="F81" s="68"/>
      <c r="G81" s="68">
        <v>1.95</v>
      </c>
      <c r="H81" s="71">
        <f>E81*G81</f>
        <v>8.8919999999999995</v>
      </c>
      <c r="I81" s="71"/>
      <c r="J81" s="68"/>
    </row>
    <row r="82" spans="2:10" ht="18" customHeight="1" x14ac:dyDescent="0.2">
      <c r="B82" s="72" t="s">
        <v>87</v>
      </c>
      <c r="C82" s="122" t="s">
        <v>18</v>
      </c>
      <c r="D82" s="84"/>
      <c r="E82" s="83"/>
      <c r="F82" s="68"/>
      <c r="G82" s="68"/>
      <c r="H82" s="71"/>
      <c r="I82" s="68"/>
      <c r="J82" s="68"/>
    </row>
    <row r="83" spans="2:10" ht="18" customHeight="1" x14ac:dyDescent="0.2">
      <c r="B83" s="69" t="s">
        <v>85</v>
      </c>
      <c r="C83" s="121" t="s">
        <v>33</v>
      </c>
      <c r="D83" s="84" t="s">
        <v>12</v>
      </c>
      <c r="E83" s="83">
        <v>2.52</v>
      </c>
      <c r="F83" s="68">
        <v>2.52</v>
      </c>
      <c r="G83" s="68"/>
      <c r="H83" s="71">
        <f>E83*F83</f>
        <v>6.3504000000000005</v>
      </c>
      <c r="I83" s="71"/>
      <c r="J83" s="68"/>
    </row>
    <row r="84" spans="2:10" ht="18" customHeight="1" x14ac:dyDescent="0.2">
      <c r="B84" s="69" t="s">
        <v>174</v>
      </c>
      <c r="C84" s="123" t="s">
        <v>34</v>
      </c>
      <c r="D84" s="84" t="s">
        <v>12</v>
      </c>
      <c r="E84" s="83">
        <v>1.96</v>
      </c>
      <c r="F84" s="68">
        <v>1.96</v>
      </c>
      <c r="G84" s="68"/>
      <c r="H84" s="71">
        <f>E84*F84</f>
        <v>3.8415999999999997</v>
      </c>
      <c r="I84" s="71"/>
      <c r="J84" s="68"/>
    </row>
    <row r="85" spans="2:10" ht="18" customHeight="1" x14ac:dyDescent="0.2">
      <c r="B85" s="69" t="s">
        <v>173</v>
      </c>
      <c r="C85" s="124" t="s">
        <v>35</v>
      </c>
      <c r="D85" s="84"/>
      <c r="E85" s="83"/>
      <c r="F85" s="68"/>
      <c r="G85" s="68"/>
      <c r="H85" s="71"/>
      <c r="I85" s="68"/>
      <c r="J85" s="68"/>
    </row>
    <row r="86" spans="2:10" ht="18" customHeight="1" x14ac:dyDescent="0.2">
      <c r="B86" s="69" t="s">
        <v>172</v>
      </c>
      <c r="C86" s="123" t="s">
        <v>36</v>
      </c>
      <c r="D86" s="84" t="s">
        <v>12</v>
      </c>
      <c r="E86" s="83">
        <v>2.2000000000000002</v>
      </c>
      <c r="F86" s="68">
        <v>2.2000000000000002</v>
      </c>
      <c r="G86" s="68"/>
      <c r="H86" s="71">
        <f>E86*F86</f>
        <v>4.8400000000000007</v>
      </c>
      <c r="I86" s="71"/>
      <c r="J86" s="68"/>
    </row>
    <row r="87" spans="2:10" ht="18" customHeight="1" x14ac:dyDescent="0.2">
      <c r="B87" s="72" t="s">
        <v>171</v>
      </c>
      <c r="C87" s="122" t="s">
        <v>170</v>
      </c>
      <c r="D87" s="84"/>
      <c r="E87" s="83"/>
      <c r="F87" s="68"/>
      <c r="G87" s="68"/>
      <c r="H87" s="71"/>
      <c r="I87" s="68"/>
      <c r="J87" s="68"/>
    </row>
    <row r="88" spans="2:10" ht="45" customHeight="1" x14ac:dyDescent="0.2">
      <c r="B88" s="69" t="s">
        <v>169</v>
      </c>
      <c r="C88" s="121" t="s">
        <v>168</v>
      </c>
      <c r="D88" s="84" t="s">
        <v>12</v>
      </c>
      <c r="E88" s="83">
        <v>2.2000000000000002</v>
      </c>
      <c r="F88" s="68">
        <v>2.2000000000000002</v>
      </c>
      <c r="G88" s="68"/>
      <c r="H88" s="71">
        <f>E88*F88</f>
        <v>4.8400000000000007</v>
      </c>
      <c r="I88" s="71"/>
      <c r="J88" s="68"/>
    </row>
    <row r="89" spans="2:10" ht="55.5" customHeight="1" x14ac:dyDescent="0.2">
      <c r="B89" s="72" t="s">
        <v>84</v>
      </c>
      <c r="C89" s="122" t="s">
        <v>20</v>
      </c>
      <c r="D89" s="84"/>
      <c r="E89" s="83"/>
      <c r="F89" s="68"/>
      <c r="G89" s="68"/>
      <c r="H89" s="68"/>
      <c r="I89" s="68"/>
      <c r="J89" s="68"/>
    </row>
    <row r="90" spans="2:10" ht="18" customHeight="1" x14ac:dyDescent="0.2">
      <c r="B90" s="69" t="s">
        <v>167</v>
      </c>
      <c r="C90" s="121" t="s">
        <v>166</v>
      </c>
      <c r="D90" s="84" t="s">
        <v>11</v>
      </c>
      <c r="E90" s="83">
        <v>34</v>
      </c>
      <c r="F90" s="68">
        <v>0.15</v>
      </c>
      <c r="G90" s="68">
        <v>0.15</v>
      </c>
      <c r="H90" s="68"/>
      <c r="I90" s="71">
        <f>E90*F90*G90</f>
        <v>0.7649999999999999</v>
      </c>
      <c r="J90" s="71"/>
    </row>
    <row r="91" spans="2:10" ht="18" customHeight="1" x14ac:dyDescent="0.2">
      <c r="B91" s="69" t="s">
        <v>165</v>
      </c>
      <c r="C91" s="121" t="s">
        <v>37</v>
      </c>
      <c r="D91" s="84" t="s">
        <v>11</v>
      </c>
      <c r="E91" s="83">
        <v>4.33</v>
      </c>
      <c r="F91" s="68">
        <v>0.6</v>
      </c>
      <c r="G91" s="68">
        <v>0.5</v>
      </c>
      <c r="H91" s="68"/>
      <c r="I91" s="71">
        <f>E91*F91*G91</f>
        <v>1.2989999999999999</v>
      </c>
      <c r="J91" s="71"/>
    </row>
    <row r="92" spans="2:10" ht="43.5" customHeight="1" x14ac:dyDescent="0.2">
      <c r="B92" s="72" t="s">
        <v>164</v>
      </c>
      <c r="C92" s="122" t="s">
        <v>21</v>
      </c>
      <c r="D92" s="84"/>
      <c r="E92" s="83"/>
      <c r="F92" s="68"/>
      <c r="G92" s="68"/>
      <c r="H92" s="68"/>
      <c r="I92" s="68"/>
      <c r="J92" s="68"/>
    </row>
    <row r="93" spans="2:10" ht="18" customHeight="1" x14ac:dyDescent="0.2">
      <c r="B93" s="69" t="s">
        <v>77</v>
      </c>
      <c r="C93" s="121" t="s">
        <v>38</v>
      </c>
      <c r="D93" s="84" t="s">
        <v>39</v>
      </c>
      <c r="E93" s="83"/>
      <c r="F93" s="68"/>
      <c r="G93" s="68"/>
      <c r="H93" s="71"/>
      <c r="I93" s="68"/>
      <c r="J93" s="71">
        <v>33.450000000000003</v>
      </c>
    </row>
    <row r="94" spans="2:10" ht="18" customHeight="1" x14ac:dyDescent="0.2">
      <c r="B94" s="69" t="s">
        <v>163</v>
      </c>
      <c r="C94" s="121" t="s">
        <v>22</v>
      </c>
      <c r="D94" s="84" t="s">
        <v>10</v>
      </c>
      <c r="E94" s="85">
        <v>24.8</v>
      </c>
      <c r="F94" s="68"/>
      <c r="G94" s="68"/>
      <c r="H94" s="68"/>
      <c r="I94" s="68"/>
      <c r="J94" s="68"/>
    </row>
    <row r="95" spans="2:10" ht="18" customHeight="1" x14ac:dyDescent="0.2">
      <c r="B95" s="72" t="s">
        <v>162</v>
      </c>
      <c r="C95" s="122" t="s">
        <v>40</v>
      </c>
      <c r="D95" s="84"/>
      <c r="E95" s="83"/>
      <c r="F95" s="68"/>
      <c r="G95" s="68"/>
      <c r="H95" s="71"/>
      <c r="I95" s="68"/>
      <c r="J95" s="68"/>
    </row>
    <row r="96" spans="2:10" ht="18" customHeight="1" x14ac:dyDescent="0.2">
      <c r="B96" s="69" t="s">
        <v>161</v>
      </c>
      <c r="C96" s="121" t="s">
        <v>41</v>
      </c>
      <c r="D96" s="84" t="s">
        <v>12</v>
      </c>
      <c r="E96" s="83">
        <v>7.6</v>
      </c>
      <c r="F96" s="68">
        <v>4.03</v>
      </c>
      <c r="G96" s="68"/>
      <c r="H96" s="71">
        <f>E96*F96</f>
        <v>30.628</v>
      </c>
      <c r="I96" s="71"/>
      <c r="J96" s="68"/>
    </row>
    <row r="97" spans="2:10" ht="57" customHeight="1" x14ac:dyDescent="0.2">
      <c r="B97" s="72" t="s">
        <v>160</v>
      </c>
      <c r="C97" s="122" t="s">
        <v>42</v>
      </c>
      <c r="D97" s="84"/>
      <c r="E97" s="83"/>
      <c r="F97" s="68"/>
      <c r="G97" s="68"/>
      <c r="H97" s="71"/>
      <c r="I97" s="68"/>
      <c r="J97" s="68"/>
    </row>
    <row r="98" spans="2:10" ht="30.75" customHeight="1" x14ac:dyDescent="0.2">
      <c r="B98" s="69" t="s">
        <v>159</v>
      </c>
      <c r="C98" s="121" t="s">
        <v>43</v>
      </c>
      <c r="D98" s="84" t="s">
        <v>12</v>
      </c>
      <c r="E98" s="83"/>
      <c r="F98" s="68">
        <v>0.9</v>
      </c>
      <c r="G98" s="68">
        <v>1.95</v>
      </c>
      <c r="H98" s="71">
        <f>F98*G98</f>
        <v>1.7549999999999999</v>
      </c>
      <c r="I98" s="71"/>
      <c r="J98" s="68"/>
    </row>
    <row r="99" spans="2:10" ht="57" customHeight="1" x14ac:dyDescent="0.2">
      <c r="B99" s="72" t="s">
        <v>158</v>
      </c>
      <c r="C99" s="122" t="s">
        <v>44</v>
      </c>
      <c r="D99" s="84"/>
      <c r="E99" s="83"/>
      <c r="F99" s="68"/>
      <c r="G99" s="68"/>
      <c r="H99" s="71"/>
      <c r="I99" s="68"/>
      <c r="J99" s="68"/>
    </row>
    <row r="100" spans="2:10" ht="18" customHeight="1" x14ac:dyDescent="0.2">
      <c r="B100" s="69" t="s">
        <v>157</v>
      </c>
      <c r="C100" s="121" t="s">
        <v>45</v>
      </c>
      <c r="D100" s="84" t="s">
        <v>12</v>
      </c>
      <c r="E100" s="83"/>
      <c r="F100" s="68">
        <v>1.5</v>
      </c>
      <c r="G100" s="68">
        <v>0.45</v>
      </c>
      <c r="H100" s="71">
        <f>F100*G100</f>
        <v>0.67500000000000004</v>
      </c>
      <c r="I100" s="71"/>
      <c r="J100" s="68"/>
    </row>
    <row r="101" spans="2:10" ht="30.75" customHeight="1" x14ac:dyDescent="0.2">
      <c r="B101" s="72" t="s">
        <v>156</v>
      </c>
      <c r="C101" s="122" t="s">
        <v>46</v>
      </c>
      <c r="D101" s="84"/>
      <c r="E101" s="83"/>
      <c r="F101" s="68"/>
      <c r="G101" s="68"/>
      <c r="H101" s="71"/>
      <c r="I101" s="68"/>
      <c r="J101" s="68"/>
    </row>
    <row r="102" spans="2:10" ht="18" customHeight="1" x14ac:dyDescent="0.2">
      <c r="B102" s="69" t="s">
        <v>155</v>
      </c>
      <c r="C102" s="121" t="s">
        <v>47</v>
      </c>
      <c r="D102" s="84" t="s">
        <v>12</v>
      </c>
      <c r="E102" s="83"/>
      <c r="F102" s="68">
        <v>1.5</v>
      </c>
      <c r="G102" s="68">
        <v>0.45</v>
      </c>
      <c r="H102" s="71">
        <f>F102*G102</f>
        <v>0.67500000000000004</v>
      </c>
      <c r="I102" s="71"/>
      <c r="J102" s="68"/>
    </row>
    <row r="103" spans="2:10" ht="18" customHeight="1" x14ac:dyDescent="0.2">
      <c r="B103" s="72" t="s">
        <v>154</v>
      </c>
      <c r="C103" s="122" t="s">
        <v>48</v>
      </c>
      <c r="D103" s="84"/>
      <c r="E103" s="83"/>
      <c r="F103" s="68"/>
      <c r="G103" s="68"/>
      <c r="H103" s="71"/>
      <c r="I103" s="68"/>
      <c r="J103" s="68"/>
    </row>
    <row r="104" spans="2:10" ht="18" customHeight="1" x14ac:dyDescent="0.2">
      <c r="B104" s="69" t="s">
        <v>153</v>
      </c>
      <c r="C104" s="121" t="s">
        <v>49</v>
      </c>
      <c r="D104" s="84" t="s">
        <v>12</v>
      </c>
      <c r="E104" s="83"/>
      <c r="F104" s="68">
        <v>11.9</v>
      </c>
      <c r="G104" s="68">
        <v>2.5499999999999998</v>
      </c>
      <c r="H104" s="71">
        <f>F104*G104</f>
        <v>30.344999999999999</v>
      </c>
      <c r="I104" s="71"/>
      <c r="J104" s="68"/>
    </row>
    <row r="105" spans="2:10" ht="18" customHeight="1" x14ac:dyDescent="0.2">
      <c r="B105" s="69" t="s">
        <v>152</v>
      </c>
      <c r="C105" s="121" t="s">
        <v>50</v>
      </c>
      <c r="D105" s="84" t="s">
        <v>12</v>
      </c>
      <c r="E105" s="83">
        <v>2.44</v>
      </c>
      <c r="F105" s="68"/>
      <c r="G105" s="68">
        <v>1</v>
      </c>
      <c r="H105" s="71">
        <f>E105*G105</f>
        <v>2.44</v>
      </c>
      <c r="I105" s="71"/>
      <c r="J105" s="68"/>
    </row>
    <row r="106" spans="2:10" ht="18" customHeight="1" x14ac:dyDescent="0.2">
      <c r="B106" s="69" t="s">
        <v>151</v>
      </c>
      <c r="C106" s="121" t="s">
        <v>51</v>
      </c>
      <c r="D106" s="84" t="s">
        <v>14</v>
      </c>
      <c r="E106" s="83">
        <v>1</v>
      </c>
      <c r="F106" s="68"/>
      <c r="G106" s="68"/>
      <c r="H106" s="71"/>
      <c r="I106" s="68"/>
      <c r="J106" s="71">
        <v>1</v>
      </c>
    </row>
    <row r="107" spans="2:10" ht="69.75" customHeight="1" x14ac:dyDescent="0.2">
      <c r="B107" s="72" t="s">
        <v>150</v>
      </c>
      <c r="C107" s="122" t="s">
        <v>52</v>
      </c>
      <c r="D107" s="84"/>
      <c r="E107" s="83"/>
      <c r="F107" s="68"/>
      <c r="G107" s="68"/>
      <c r="H107" s="68"/>
      <c r="I107" s="68"/>
      <c r="J107" s="68"/>
    </row>
    <row r="108" spans="2:10" ht="18" customHeight="1" x14ac:dyDescent="0.2">
      <c r="B108" s="69">
        <v>100109</v>
      </c>
      <c r="C108" s="121" t="s">
        <v>53</v>
      </c>
      <c r="D108" s="84" t="s">
        <v>12</v>
      </c>
      <c r="E108" s="83">
        <v>1.8</v>
      </c>
      <c r="F108" s="68">
        <v>1.8</v>
      </c>
      <c r="G108" s="68"/>
      <c r="H108" s="71">
        <f>E108*F108</f>
        <v>3.24</v>
      </c>
      <c r="I108" s="71"/>
      <c r="J108" s="68"/>
    </row>
    <row r="109" spans="2:10" ht="18" customHeight="1" x14ac:dyDescent="0.2">
      <c r="B109" s="72" t="s">
        <v>149</v>
      </c>
      <c r="C109" s="122" t="s">
        <v>54</v>
      </c>
      <c r="D109" s="84"/>
      <c r="E109" s="83"/>
      <c r="F109" s="68"/>
      <c r="G109" s="68"/>
      <c r="H109" s="68"/>
      <c r="I109" s="68"/>
      <c r="J109" s="68"/>
    </row>
    <row r="110" spans="2:10" ht="45" customHeight="1" x14ac:dyDescent="0.2">
      <c r="B110" s="69" t="s">
        <v>148</v>
      </c>
      <c r="C110" s="121" t="s">
        <v>55</v>
      </c>
      <c r="D110" s="84" t="s">
        <v>56</v>
      </c>
      <c r="E110" s="83"/>
      <c r="F110" s="68"/>
      <c r="G110" s="68"/>
      <c r="H110" s="71"/>
      <c r="I110" s="68"/>
      <c r="J110" s="71">
        <v>3</v>
      </c>
    </row>
    <row r="111" spans="2:10" ht="73.5" customHeight="1" x14ac:dyDescent="0.2">
      <c r="B111" s="69" t="s">
        <v>147</v>
      </c>
      <c r="C111" s="121" t="s">
        <v>57</v>
      </c>
      <c r="D111" s="84" t="s">
        <v>15</v>
      </c>
      <c r="E111" s="83">
        <v>1</v>
      </c>
      <c r="F111" s="68"/>
      <c r="G111" s="68"/>
      <c r="H111" s="71"/>
      <c r="I111" s="68"/>
      <c r="J111" s="71">
        <v>1</v>
      </c>
    </row>
    <row r="112" spans="2:10" ht="18" customHeight="1" x14ac:dyDescent="0.2">
      <c r="B112" s="154"/>
      <c r="C112" s="29" t="s">
        <v>371</v>
      </c>
      <c r="D112" s="155"/>
      <c r="E112" s="156"/>
      <c r="F112" s="156"/>
      <c r="G112" s="156"/>
      <c r="H112" s="157"/>
      <c r="I112" s="157"/>
      <c r="J112" s="158"/>
    </row>
    <row r="113" spans="2:10" ht="18" customHeight="1" x14ac:dyDescent="0.2">
      <c r="B113" s="13" t="s">
        <v>90</v>
      </c>
      <c r="C113" s="10" t="s">
        <v>13</v>
      </c>
      <c r="D113" s="12" t="s">
        <v>12</v>
      </c>
      <c r="E113" s="12">
        <v>10</v>
      </c>
      <c r="F113" s="156">
        <v>0.6</v>
      </c>
      <c r="G113" s="156"/>
      <c r="H113" s="157">
        <f>E113*F113</f>
        <v>6</v>
      </c>
      <c r="I113" s="157"/>
      <c r="J113" s="158"/>
    </row>
    <row r="114" spans="2:10" ht="18" customHeight="1" x14ac:dyDescent="0.2">
      <c r="B114" s="28" t="s">
        <v>145</v>
      </c>
      <c r="C114" s="14" t="s">
        <v>144</v>
      </c>
      <c r="D114" s="12"/>
      <c r="E114" s="12"/>
      <c r="F114" s="156"/>
      <c r="G114" s="156"/>
      <c r="H114" s="157"/>
      <c r="I114" s="157"/>
      <c r="J114" s="158"/>
    </row>
    <row r="115" spans="2:10" ht="18" customHeight="1" x14ac:dyDescent="0.2">
      <c r="B115" s="13" t="s">
        <v>243</v>
      </c>
      <c r="C115" s="10" t="s">
        <v>244</v>
      </c>
      <c r="D115" s="12" t="s">
        <v>11</v>
      </c>
      <c r="E115" s="12">
        <v>10</v>
      </c>
      <c r="F115" s="156">
        <v>0.6</v>
      </c>
      <c r="G115" s="156">
        <v>0.6</v>
      </c>
      <c r="H115" s="157"/>
      <c r="I115" s="157">
        <f>E115*F115*G115*J115</f>
        <v>2.5199999999999996</v>
      </c>
      <c r="J115" s="158">
        <v>0.7</v>
      </c>
    </row>
    <row r="116" spans="2:10" ht="18" customHeight="1" x14ac:dyDescent="0.2">
      <c r="B116" s="28" t="s">
        <v>245</v>
      </c>
      <c r="C116" s="14" t="s">
        <v>246</v>
      </c>
      <c r="D116" s="12"/>
      <c r="E116" s="12"/>
      <c r="F116" s="156"/>
      <c r="G116" s="156"/>
      <c r="H116" s="157"/>
      <c r="I116" s="157"/>
      <c r="J116" s="158"/>
    </row>
    <row r="117" spans="2:10" ht="18" customHeight="1" x14ac:dyDescent="0.2">
      <c r="B117" s="13" t="s">
        <v>247</v>
      </c>
      <c r="C117" s="10" t="s">
        <v>248</v>
      </c>
      <c r="D117" s="12" t="s">
        <v>11</v>
      </c>
      <c r="E117" s="12">
        <v>10</v>
      </c>
      <c r="F117" s="156">
        <v>0.6</v>
      </c>
      <c r="G117" s="156">
        <v>0.6</v>
      </c>
      <c r="H117" s="157"/>
      <c r="I117" s="157">
        <f>E117*F117*G117*J117</f>
        <v>1.0799999999999998</v>
      </c>
      <c r="J117" s="158">
        <v>0.3</v>
      </c>
    </row>
    <row r="118" spans="2:10" ht="18" customHeight="1" x14ac:dyDescent="0.2">
      <c r="B118" s="28" t="s">
        <v>140</v>
      </c>
      <c r="C118" s="14" t="s">
        <v>249</v>
      </c>
      <c r="D118" s="12"/>
      <c r="E118" s="12"/>
      <c r="F118" s="156"/>
      <c r="G118" s="156"/>
      <c r="H118" s="157"/>
      <c r="I118" s="157"/>
      <c r="J118" s="158"/>
    </row>
    <row r="119" spans="2:10" ht="18" customHeight="1" x14ac:dyDescent="0.2">
      <c r="B119" s="13" t="s">
        <v>139</v>
      </c>
      <c r="C119" s="10" t="s">
        <v>138</v>
      </c>
      <c r="D119" s="12" t="s">
        <v>11</v>
      </c>
      <c r="E119" s="12">
        <v>10</v>
      </c>
      <c r="F119" s="156">
        <v>0.6</v>
      </c>
      <c r="G119" s="156">
        <v>0.1</v>
      </c>
      <c r="H119" s="157"/>
      <c r="I119" s="157">
        <f>E119*F119*G119</f>
        <v>0.60000000000000009</v>
      </c>
      <c r="J119" s="158"/>
    </row>
    <row r="120" spans="2:10" ht="18" customHeight="1" x14ac:dyDescent="0.2">
      <c r="B120" s="28" t="s">
        <v>137</v>
      </c>
      <c r="C120" s="14" t="s">
        <v>136</v>
      </c>
      <c r="D120" s="12"/>
      <c r="E120" s="12"/>
      <c r="F120" s="156"/>
      <c r="G120" s="156"/>
      <c r="H120" s="157"/>
      <c r="I120" s="157"/>
      <c r="J120" s="158"/>
    </row>
    <row r="121" spans="2:10" ht="18" customHeight="1" x14ac:dyDescent="0.2">
      <c r="B121" s="13" t="s">
        <v>135</v>
      </c>
      <c r="C121" s="10" t="s">
        <v>134</v>
      </c>
      <c r="D121" s="12" t="s">
        <v>11</v>
      </c>
      <c r="E121" s="12">
        <v>10</v>
      </c>
      <c r="F121" s="156">
        <v>0.6</v>
      </c>
      <c r="G121" s="156">
        <v>0.5</v>
      </c>
      <c r="H121" s="157"/>
      <c r="I121" s="157">
        <f>E121*F121*G121</f>
        <v>3</v>
      </c>
      <c r="J121" s="158"/>
    </row>
    <row r="122" spans="2:10" ht="43.5" customHeight="1" x14ac:dyDescent="0.2">
      <c r="B122" s="28" t="s">
        <v>133</v>
      </c>
      <c r="C122" s="14" t="s">
        <v>132</v>
      </c>
      <c r="D122" s="12"/>
      <c r="E122" s="12"/>
      <c r="F122" s="156"/>
      <c r="G122" s="156"/>
      <c r="H122" s="157"/>
      <c r="I122" s="157"/>
      <c r="J122" s="158"/>
    </row>
    <row r="123" spans="2:10" ht="18" customHeight="1" x14ac:dyDescent="0.2">
      <c r="B123" s="13" t="s">
        <v>335</v>
      </c>
      <c r="C123" s="10" t="s">
        <v>288</v>
      </c>
      <c r="D123" s="12" t="s">
        <v>10</v>
      </c>
      <c r="E123" s="12">
        <v>10</v>
      </c>
      <c r="F123" s="156"/>
      <c r="G123" s="156"/>
      <c r="H123" s="157"/>
      <c r="I123" s="157"/>
      <c r="J123" s="158"/>
    </row>
    <row r="124" spans="2:10" ht="18" customHeight="1" x14ac:dyDescent="0.2">
      <c r="B124" s="28" t="s">
        <v>209</v>
      </c>
      <c r="C124" s="14" t="s">
        <v>250</v>
      </c>
      <c r="D124" s="12"/>
      <c r="E124" s="12"/>
      <c r="F124" s="156"/>
      <c r="G124" s="156"/>
      <c r="H124" s="157"/>
      <c r="I124" s="157"/>
      <c r="J124" s="158"/>
    </row>
    <row r="125" spans="2:10" ht="18" customHeight="1" x14ac:dyDescent="0.2">
      <c r="B125" s="37" t="s">
        <v>379</v>
      </c>
      <c r="C125" s="31" t="s">
        <v>372</v>
      </c>
      <c r="D125" s="36" t="s">
        <v>10</v>
      </c>
      <c r="E125" s="36">
        <f>E123</f>
        <v>10</v>
      </c>
      <c r="F125" s="156"/>
      <c r="G125" s="156"/>
      <c r="H125" s="157"/>
      <c r="I125" s="157"/>
      <c r="J125" s="158"/>
    </row>
    <row r="126" spans="2:10" ht="27" customHeight="1" x14ac:dyDescent="0.2">
      <c r="B126" s="28"/>
      <c r="C126" s="14" t="s">
        <v>264</v>
      </c>
      <c r="D126" s="12"/>
      <c r="E126" s="12"/>
      <c r="F126" s="156"/>
      <c r="G126" s="156"/>
      <c r="H126" s="157"/>
      <c r="I126" s="157"/>
      <c r="J126" s="158"/>
    </row>
    <row r="127" spans="2:10" ht="18" customHeight="1" x14ac:dyDescent="0.2">
      <c r="B127" s="13" t="s">
        <v>301</v>
      </c>
      <c r="C127" s="10" t="s">
        <v>373</v>
      </c>
      <c r="D127" s="12"/>
      <c r="E127" s="12"/>
      <c r="F127" s="156"/>
      <c r="G127" s="156"/>
      <c r="H127" s="157"/>
      <c r="I127" s="157"/>
      <c r="J127" s="158"/>
    </row>
    <row r="128" spans="2:10" ht="18" customHeight="1" x14ac:dyDescent="0.2">
      <c r="B128" s="13" t="s">
        <v>302</v>
      </c>
      <c r="C128" s="10" t="s">
        <v>336</v>
      </c>
      <c r="D128" s="12" t="s">
        <v>9</v>
      </c>
      <c r="E128" s="12"/>
      <c r="F128" s="156"/>
      <c r="G128" s="156"/>
      <c r="H128" s="157"/>
      <c r="I128" s="157"/>
      <c r="J128" s="158">
        <v>1</v>
      </c>
    </row>
    <row r="129" spans="2:10" ht="18" customHeight="1" x14ac:dyDescent="0.2">
      <c r="B129" s="28" t="s">
        <v>125</v>
      </c>
      <c r="C129" s="14" t="s">
        <v>265</v>
      </c>
      <c r="D129" s="12"/>
      <c r="E129" s="12"/>
      <c r="F129" s="156"/>
      <c r="G129" s="156"/>
      <c r="H129" s="157"/>
      <c r="I129" s="157"/>
      <c r="J129" s="158"/>
    </row>
    <row r="130" spans="2:10" ht="18" customHeight="1" x14ac:dyDescent="0.2">
      <c r="B130" s="13" t="s">
        <v>266</v>
      </c>
      <c r="C130" s="10" t="s">
        <v>267</v>
      </c>
      <c r="D130" s="12" t="s">
        <v>59</v>
      </c>
      <c r="E130" s="12"/>
      <c r="F130" s="156"/>
      <c r="G130" s="156"/>
      <c r="H130" s="157"/>
      <c r="I130" s="157"/>
      <c r="J130" s="158">
        <v>11</v>
      </c>
    </row>
    <row r="131" spans="2:10" ht="18" customHeight="1" x14ac:dyDescent="0.2">
      <c r="B131" s="28" t="s">
        <v>106</v>
      </c>
      <c r="C131" s="14" t="s">
        <v>268</v>
      </c>
      <c r="D131" s="12"/>
      <c r="E131" s="12"/>
      <c r="F131" s="156"/>
      <c r="G131" s="156"/>
      <c r="H131" s="157"/>
      <c r="I131" s="157"/>
      <c r="J131" s="158"/>
    </row>
    <row r="132" spans="2:10" ht="18" customHeight="1" x14ac:dyDescent="0.2">
      <c r="B132" s="13" t="s">
        <v>269</v>
      </c>
      <c r="C132" s="10" t="s">
        <v>270</v>
      </c>
      <c r="D132" s="12" t="s">
        <v>9</v>
      </c>
      <c r="E132" s="12"/>
      <c r="F132" s="156"/>
      <c r="G132" s="156"/>
      <c r="H132" s="157"/>
      <c r="I132" s="157"/>
      <c r="J132" s="158">
        <v>11</v>
      </c>
    </row>
    <row r="133" spans="2:10" ht="18" customHeight="1" x14ac:dyDescent="0.2">
      <c r="B133" s="28" t="s">
        <v>271</v>
      </c>
      <c r="C133" s="14" t="s">
        <v>272</v>
      </c>
      <c r="D133" s="12"/>
      <c r="E133" s="12"/>
      <c r="F133" s="156"/>
      <c r="G133" s="156"/>
      <c r="H133" s="157"/>
      <c r="I133" s="157"/>
      <c r="J133" s="158"/>
    </row>
    <row r="134" spans="2:10" ht="18" customHeight="1" x14ac:dyDescent="0.2">
      <c r="B134" s="13" t="s">
        <v>273</v>
      </c>
      <c r="C134" s="10" t="s">
        <v>274</v>
      </c>
      <c r="D134" s="12" t="s">
        <v>9</v>
      </c>
      <c r="E134" s="12"/>
      <c r="F134" s="156"/>
      <c r="G134" s="156"/>
      <c r="H134" s="157"/>
      <c r="I134" s="157"/>
      <c r="J134" s="158">
        <v>11</v>
      </c>
    </row>
    <row r="135" spans="2:10" ht="30.75" customHeight="1" x14ac:dyDescent="0.2">
      <c r="B135" s="28" t="s">
        <v>276</v>
      </c>
      <c r="C135" s="14" t="s">
        <v>277</v>
      </c>
      <c r="D135" s="12"/>
      <c r="E135" s="12"/>
      <c r="F135" s="156"/>
      <c r="G135" s="156"/>
      <c r="H135" s="157"/>
      <c r="I135" s="157"/>
      <c r="J135" s="158"/>
    </row>
    <row r="136" spans="2:10" ht="18" customHeight="1" x14ac:dyDescent="0.2">
      <c r="B136" s="13" t="s">
        <v>278</v>
      </c>
      <c r="C136" s="10" t="s">
        <v>279</v>
      </c>
      <c r="D136" s="12" t="s">
        <v>275</v>
      </c>
      <c r="E136" s="12"/>
      <c r="F136" s="156"/>
      <c r="G136" s="156"/>
      <c r="H136" s="157"/>
      <c r="I136" s="157"/>
      <c r="J136" s="158">
        <v>11</v>
      </c>
    </row>
    <row r="137" spans="2:10" ht="18" customHeight="1" x14ac:dyDescent="0.2">
      <c r="B137" s="28" t="s">
        <v>303</v>
      </c>
      <c r="C137" s="14" t="s">
        <v>280</v>
      </c>
      <c r="D137" s="12"/>
      <c r="E137" s="12"/>
      <c r="F137" s="156"/>
      <c r="G137" s="156"/>
      <c r="H137" s="157"/>
      <c r="I137" s="157"/>
      <c r="J137" s="158"/>
    </row>
    <row r="138" spans="2:10" ht="18" customHeight="1" x14ac:dyDescent="0.2">
      <c r="B138" s="13" t="s">
        <v>304</v>
      </c>
      <c r="C138" s="10" t="s">
        <v>281</v>
      </c>
      <c r="D138" s="12" t="s">
        <v>9</v>
      </c>
      <c r="E138" s="12"/>
      <c r="F138" s="156"/>
      <c r="G138" s="156"/>
      <c r="H138" s="157"/>
      <c r="I138" s="157"/>
      <c r="J138" s="158">
        <v>11</v>
      </c>
    </row>
    <row r="139" spans="2:10" ht="28.5" customHeight="1" x14ac:dyDescent="0.2">
      <c r="B139" s="13" t="s">
        <v>305</v>
      </c>
      <c r="C139" s="10" t="s">
        <v>337</v>
      </c>
      <c r="D139" s="12" t="s">
        <v>9</v>
      </c>
      <c r="E139" s="12"/>
      <c r="F139" s="156"/>
      <c r="G139" s="156"/>
      <c r="H139" s="157"/>
      <c r="I139" s="157"/>
      <c r="J139" s="158">
        <v>11</v>
      </c>
    </row>
    <row r="140" spans="2:10" ht="18" customHeight="1" x14ac:dyDescent="0.2">
      <c r="B140" s="13" t="s">
        <v>306</v>
      </c>
      <c r="C140" s="10" t="s">
        <v>282</v>
      </c>
      <c r="D140" s="12" t="s">
        <v>9</v>
      </c>
      <c r="E140" s="12"/>
      <c r="F140" s="156"/>
      <c r="G140" s="156"/>
      <c r="H140" s="157"/>
      <c r="I140" s="157"/>
      <c r="J140" s="158">
        <v>11</v>
      </c>
    </row>
    <row r="141" spans="2:10" ht="29.25" customHeight="1" x14ac:dyDescent="0.2">
      <c r="B141" s="13" t="s">
        <v>307</v>
      </c>
      <c r="C141" s="10" t="s">
        <v>60</v>
      </c>
      <c r="D141" s="12" t="s">
        <v>9</v>
      </c>
      <c r="E141" s="12"/>
      <c r="F141" s="156"/>
      <c r="G141" s="156"/>
      <c r="H141" s="157"/>
      <c r="I141" s="157"/>
      <c r="J141" s="158">
        <v>11</v>
      </c>
    </row>
    <row r="142" spans="2:10" ht="25.5" customHeight="1" x14ac:dyDescent="0.2">
      <c r="B142" s="154"/>
      <c r="C142" s="29" t="s">
        <v>380</v>
      </c>
      <c r="D142" s="155"/>
      <c r="E142" s="156"/>
      <c r="F142" s="156"/>
      <c r="G142" s="156"/>
      <c r="H142" s="157"/>
      <c r="I142" s="157"/>
      <c r="J142" s="158"/>
    </row>
    <row r="143" spans="2:10" ht="18" customHeight="1" x14ac:dyDescent="0.2">
      <c r="B143" s="13" t="s">
        <v>90</v>
      </c>
      <c r="C143" s="10" t="s">
        <v>13</v>
      </c>
      <c r="D143" s="12" t="s">
        <v>12</v>
      </c>
      <c r="E143" s="156">
        <v>155.28</v>
      </c>
      <c r="F143" s="156">
        <v>0.6</v>
      </c>
      <c r="G143" s="156"/>
      <c r="H143" s="157">
        <f>E143*F143</f>
        <v>93.167999999999992</v>
      </c>
      <c r="I143" s="157"/>
      <c r="J143" s="158"/>
    </row>
    <row r="144" spans="2:10" ht="27.75" customHeight="1" x14ac:dyDescent="0.2">
      <c r="B144" s="28" t="s">
        <v>145</v>
      </c>
      <c r="C144" s="14" t="s">
        <v>144</v>
      </c>
      <c r="D144" s="12"/>
      <c r="E144" s="156"/>
      <c r="F144" s="156"/>
      <c r="G144" s="156"/>
      <c r="H144" s="157"/>
      <c r="I144" s="157"/>
      <c r="J144" s="158"/>
    </row>
    <row r="145" spans="2:10" ht="18" customHeight="1" x14ac:dyDescent="0.2">
      <c r="B145" s="13" t="s">
        <v>243</v>
      </c>
      <c r="C145" s="10" t="s">
        <v>244</v>
      </c>
      <c r="D145" s="12" t="s">
        <v>11</v>
      </c>
      <c r="E145" s="156">
        <f>E143</f>
        <v>155.28</v>
      </c>
      <c r="F145" s="156">
        <v>0.6</v>
      </c>
      <c r="G145" s="156">
        <v>0.6</v>
      </c>
      <c r="H145" s="157"/>
      <c r="I145" s="157">
        <f>F145*E145*G145*J145</f>
        <v>39.130559999999996</v>
      </c>
      <c r="J145" s="158">
        <v>0.7</v>
      </c>
    </row>
    <row r="146" spans="2:10" ht="18" customHeight="1" x14ac:dyDescent="0.2">
      <c r="B146" s="28" t="s">
        <v>245</v>
      </c>
      <c r="C146" s="14" t="s">
        <v>246</v>
      </c>
      <c r="D146" s="12"/>
      <c r="E146" s="156"/>
      <c r="F146" s="156"/>
      <c r="G146" s="156"/>
      <c r="H146" s="157"/>
      <c r="I146" s="157"/>
      <c r="J146" s="158"/>
    </row>
    <row r="147" spans="2:10" ht="18" customHeight="1" x14ac:dyDescent="0.2">
      <c r="B147" s="13" t="s">
        <v>247</v>
      </c>
      <c r="C147" s="10" t="s">
        <v>248</v>
      </c>
      <c r="D147" s="12" t="s">
        <v>11</v>
      </c>
      <c r="E147" s="156">
        <f>E145</f>
        <v>155.28</v>
      </c>
      <c r="F147" s="156">
        <v>0.6</v>
      </c>
      <c r="G147" s="156">
        <v>0.6</v>
      </c>
      <c r="H147" s="157"/>
      <c r="I147" s="157">
        <f>E147*F147*G147*J147</f>
        <v>16.770239999999998</v>
      </c>
      <c r="J147" s="158">
        <v>0.3</v>
      </c>
    </row>
    <row r="148" spans="2:10" ht="18" customHeight="1" x14ac:dyDescent="0.2">
      <c r="B148" s="28" t="s">
        <v>140</v>
      </c>
      <c r="C148" s="14" t="s">
        <v>249</v>
      </c>
      <c r="D148" s="12"/>
      <c r="E148" s="156"/>
      <c r="F148" s="156"/>
      <c r="G148" s="156"/>
      <c r="H148" s="157"/>
      <c r="I148" s="157"/>
      <c r="J148" s="158"/>
    </row>
    <row r="149" spans="2:10" ht="18" customHeight="1" x14ac:dyDescent="0.2">
      <c r="B149" s="13" t="s">
        <v>139</v>
      </c>
      <c r="C149" s="10" t="s">
        <v>138</v>
      </c>
      <c r="D149" s="12" t="s">
        <v>11</v>
      </c>
      <c r="E149" s="156">
        <f>E147</f>
        <v>155.28</v>
      </c>
      <c r="F149" s="156">
        <v>0.6</v>
      </c>
      <c r="G149" s="156">
        <v>0.1</v>
      </c>
      <c r="H149" s="157"/>
      <c r="I149" s="157">
        <f>E149*F149*G149</f>
        <v>9.3167999999999989</v>
      </c>
      <c r="J149" s="158"/>
    </row>
    <row r="150" spans="2:10" ht="18" customHeight="1" x14ac:dyDescent="0.2">
      <c r="B150" s="28" t="s">
        <v>137</v>
      </c>
      <c r="C150" s="14" t="s">
        <v>136</v>
      </c>
      <c r="D150" s="12"/>
      <c r="E150" s="156"/>
      <c r="F150" s="156"/>
      <c r="G150" s="156"/>
      <c r="H150" s="157"/>
      <c r="I150" s="157"/>
      <c r="J150" s="158"/>
    </row>
    <row r="151" spans="2:10" ht="28.5" customHeight="1" x14ac:dyDescent="0.2">
      <c r="B151" s="13" t="s">
        <v>135</v>
      </c>
      <c r="C151" s="10" t="s">
        <v>134</v>
      </c>
      <c r="D151" s="12" t="s">
        <v>11</v>
      </c>
      <c r="E151" s="156">
        <f>E149</f>
        <v>155.28</v>
      </c>
      <c r="F151" s="156">
        <v>0.6</v>
      </c>
      <c r="G151" s="156">
        <v>0.5</v>
      </c>
      <c r="H151" s="157"/>
      <c r="I151" s="157">
        <f>E151*F151*G151</f>
        <v>46.583999999999996</v>
      </c>
      <c r="J151" s="158"/>
    </row>
    <row r="152" spans="2:10" ht="30.75" customHeight="1" x14ac:dyDescent="0.2">
      <c r="B152" s="28" t="s">
        <v>133</v>
      </c>
      <c r="C152" s="14" t="s">
        <v>132</v>
      </c>
      <c r="D152" s="12"/>
      <c r="E152" s="156"/>
      <c r="F152" s="156"/>
      <c r="G152" s="156"/>
      <c r="H152" s="157"/>
      <c r="I152" s="157"/>
      <c r="J152" s="158"/>
    </row>
    <row r="153" spans="2:10" ht="14.25" customHeight="1" x14ac:dyDescent="0.2">
      <c r="B153" s="13" t="s">
        <v>131</v>
      </c>
      <c r="C153" s="10" t="s">
        <v>355</v>
      </c>
      <c r="D153" s="12" t="s">
        <v>10</v>
      </c>
      <c r="E153" s="156">
        <f>E151</f>
        <v>155.28</v>
      </c>
      <c r="F153" s="156"/>
      <c r="G153" s="156"/>
      <c r="H153" s="157"/>
      <c r="I153" s="157"/>
      <c r="J153" s="158"/>
    </row>
    <row r="154" spans="2:10" ht="16.5" customHeight="1" x14ac:dyDescent="0.2">
      <c r="B154" s="74" t="s">
        <v>121</v>
      </c>
      <c r="C154" s="120" t="s">
        <v>120</v>
      </c>
      <c r="D154" s="64"/>
      <c r="E154" s="64"/>
      <c r="F154" s="64"/>
      <c r="G154" s="64"/>
      <c r="H154" s="64"/>
      <c r="I154" s="63"/>
      <c r="J154" s="66"/>
    </row>
    <row r="155" spans="2:10" ht="18" customHeight="1" x14ac:dyDescent="0.2">
      <c r="B155" s="64" t="s">
        <v>213</v>
      </c>
      <c r="C155" s="119" t="s">
        <v>349</v>
      </c>
      <c r="D155" s="65" t="s">
        <v>9</v>
      </c>
      <c r="E155" s="64"/>
      <c r="F155" s="64"/>
      <c r="G155" s="64"/>
      <c r="H155" s="74"/>
      <c r="I155" s="63"/>
      <c r="J155" s="161">
        <v>2</v>
      </c>
    </row>
    <row r="156" spans="2:10" ht="26.25" customHeight="1" x14ac:dyDescent="0.2">
      <c r="B156" s="74" t="s">
        <v>128</v>
      </c>
      <c r="C156" s="120" t="s">
        <v>127</v>
      </c>
      <c r="D156" s="64"/>
      <c r="E156" s="65"/>
      <c r="F156" s="64"/>
      <c r="G156" s="64"/>
      <c r="H156" s="64"/>
      <c r="I156" s="63"/>
      <c r="J156" s="62"/>
    </row>
    <row r="157" spans="2:10" ht="18" customHeight="1" x14ac:dyDescent="0.2">
      <c r="B157" s="64" t="s">
        <v>217</v>
      </c>
      <c r="C157" s="119" t="s">
        <v>349</v>
      </c>
      <c r="D157" s="159" t="s">
        <v>10</v>
      </c>
      <c r="E157" s="160">
        <v>4.5199999999999996</v>
      </c>
      <c r="F157" s="64"/>
      <c r="G157" s="64"/>
      <c r="H157" s="64"/>
      <c r="I157" s="63"/>
      <c r="J157" s="62"/>
    </row>
    <row r="158" spans="2:10" ht="18" customHeight="1" x14ac:dyDescent="0.2">
      <c r="B158" s="74" t="s">
        <v>216</v>
      </c>
      <c r="C158" s="120" t="s">
        <v>126</v>
      </c>
      <c r="D158" s="64"/>
      <c r="E158" s="64"/>
      <c r="F158" s="64"/>
      <c r="G158" s="64"/>
      <c r="H158" s="64"/>
      <c r="I158" s="63"/>
      <c r="J158" s="62"/>
    </row>
    <row r="159" spans="2:10" ht="18" customHeight="1" x14ac:dyDescent="0.2">
      <c r="B159" s="64" t="s">
        <v>376</v>
      </c>
      <c r="C159" s="119" t="s">
        <v>214</v>
      </c>
      <c r="D159" s="65" t="s">
        <v>9</v>
      </c>
      <c r="E159" s="64"/>
      <c r="F159" s="64"/>
      <c r="G159" s="64"/>
      <c r="H159" s="74"/>
      <c r="I159" s="63"/>
      <c r="J159" s="161">
        <v>4</v>
      </c>
    </row>
    <row r="160" spans="2:10" ht="27" customHeight="1" x14ac:dyDescent="0.2">
      <c r="B160" s="28" t="s">
        <v>209</v>
      </c>
      <c r="C160" s="14" t="s">
        <v>250</v>
      </c>
      <c r="D160" s="12"/>
      <c r="E160" s="156"/>
      <c r="F160" s="156"/>
      <c r="G160" s="156"/>
      <c r="H160" s="157"/>
      <c r="I160" s="157"/>
      <c r="J160" s="158"/>
    </row>
    <row r="161" spans="2:10" ht="18" customHeight="1" x14ac:dyDescent="0.2">
      <c r="B161" s="37" t="s">
        <v>377</v>
      </c>
      <c r="C161" s="31" t="s">
        <v>378</v>
      </c>
      <c r="D161" s="36" t="s">
        <v>10</v>
      </c>
      <c r="E161" s="156">
        <f>E153</f>
        <v>155.28</v>
      </c>
      <c r="F161" s="156"/>
      <c r="G161" s="156"/>
      <c r="H161" s="157"/>
      <c r="I161" s="157"/>
      <c r="J161" s="158"/>
    </row>
    <row r="162" spans="2:10" ht="27.75" customHeight="1" x14ac:dyDescent="0.2">
      <c r="B162" s="28"/>
      <c r="C162" s="14" t="s">
        <v>264</v>
      </c>
      <c r="D162" s="12"/>
      <c r="E162" s="156"/>
      <c r="F162" s="156"/>
      <c r="G162" s="156"/>
      <c r="H162" s="157"/>
      <c r="I162" s="157"/>
      <c r="J162" s="158"/>
    </row>
    <row r="163" spans="2:10" ht="18" customHeight="1" x14ac:dyDescent="0.2">
      <c r="B163" s="13" t="s">
        <v>301</v>
      </c>
      <c r="C163" s="10" t="s">
        <v>373</v>
      </c>
      <c r="D163" s="12"/>
      <c r="E163" s="156"/>
      <c r="F163" s="156"/>
      <c r="G163" s="156"/>
      <c r="H163" s="157"/>
      <c r="I163" s="157"/>
      <c r="J163" s="158"/>
    </row>
    <row r="164" spans="2:10" ht="18" customHeight="1" x14ac:dyDescent="0.2">
      <c r="B164" s="13" t="s">
        <v>302</v>
      </c>
      <c r="C164" s="10" t="s">
        <v>336</v>
      </c>
      <c r="D164" s="12" t="s">
        <v>9</v>
      </c>
      <c r="E164" s="156"/>
      <c r="F164" s="156"/>
      <c r="G164" s="156"/>
      <c r="H164" s="157"/>
      <c r="I164" s="157"/>
      <c r="J164" s="158">
        <v>2</v>
      </c>
    </row>
    <row r="165" spans="2:10" ht="18" customHeight="1" x14ac:dyDescent="0.2">
      <c r="B165" s="13"/>
      <c r="C165" s="10" t="s">
        <v>374</v>
      </c>
      <c r="D165" s="12"/>
      <c r="E165" s="156"/>
      <c r="F165" s="156"/>
      <c r="G165" s="156"/>
      <c r="H165" s="157"/>
      <c r="I165" s="157"/>
      <c r="J165" s="158"/>
    </row>
    <row r="166" spans="2:10" ht="18" customHeight="1" x14ac:dyDescent="0.2">
      <c r="B166" s="13"/>
      <c r="C166" s="10" t="s">
        <v>375</v>
      </c>
      <c r="D166" s="12" t="s">
        <v>9</v>
      </c>
      <c r="E166" s="156"/>
      <c r="F166" s="156"/>
      <c r="G166" s="156"/>
      <c r="H166" s="157"/>
      <c r="I166" s="157"/>
      <c r="J166" s="158">
        <v>2</v>
      </c>
    </row>
    <row r="167" spans="2:10" ht="18" customHeight="1" x14ac:dyDescent="0.2">
      <c r="B167" s="28" t="s">
        <v>125</v>
      </c>
      <c r="C167" s="14" t="s">
        <v>265</v>
      </c>
      <c r="D167" s="12"/>
      <c r="E167" s="156"/>
      <c r="F167" s="156"/>
      <c r="G167" s="156"/>
      <c r="H167" s="157"/>
      <c r="I167" s="157"/>
      <c r="J167" s="158"/>
    </row>
    <row r="168" spans="2:10" ht="18" customHeight="1" x14ac:dyDescent="0.2">
      <c r="B168" s="13" t="s">
        <v>266</v>
      </c>
      <c r="C168" s="10" t="s">
        <v>267</v>
      </c>
      <c r="D168" s="12" t="s">
        <v>59</v>
      </c>
      <c r="E168" s="156"/>
      <c r="F168" s="156"/>
      <c r="G168" s="156"/>
      <c r="H168" s="157"/>
      <c r="I168" s="157"/>
      <c r="J168" s="158">
        <v>3</v>
      </c>
    </row>
    <row r="169" spans="2:10" ht="18" customHeight="1" x14ac:dyDescent="0.2">
      <c r="B169" s="28" t="s">
        <v>106</v>
      </c>
      <c r="C169" s="14" t="s">
        <v>268</v>
      </c>
      <c r="D169" s="12"/>
      <c r="E169" s="156"/>
      <c r="F169" s="156"/>
      <c r="G169" s="156"/>
      <c r="H169" s="157"/>
      <c r="I169" s="157"/>
      <c r="J169" s="158"/>
    </row>
    <row r="170" spans="2:10" ht="18" customHeight="1" x14ac:dyDescent="0.2">
      <c r="B170" s="13" t="s">
        <v>269</v>
      </c>
      <c r="C170" s="10" t="s">
        <v>270</v>
      </c>
      <c r="D170" s="12" t="s">
        <v>9</v>
      </c>
      <c r="E170" s="156"/>
      <c r="F170" s="156"/>
      <c r="G170" s="156"/>
      <c r="H170" s="157"/>
      <c r="I170" s="157"/>
      <c r="J170" s="158">
        <v>3</v>
      </c>
    </row>
    <row r="171" spans="2:10" ht="18" customHeight="1" x14ac:dyDescent="0.2">
      <c r="B171" s="28" t="s">
        <v>271</v>
      </c>
      <c r="C171" s="14" t="s">
        <v>272</v>
      </c>
      <c r="D171" s="12"/>
      <c r="E171" s="156"/>
      <c r="F171" s="156"/>
      <c r="G171" s="156"/>
      <c r="H171" s="157"/>
      <c r="I171" s="157"/>
      <c r="J171" s="158"/>
    </row>
    <row r="172" spans="2:10" ht="18" customHeight="1" x14ac:dyDescent="0.2">
      <c r="B172" s="13" t="s">
        <v>273</v>
      </c>
      <c r="C172" s="10" t="s">
        <v>274</v>
      </c>
      <c r="D172" s="12" t="s">
        <v>9</v>
      </c>
      <c r="E172" s="156"/>
      <c r="F172" s="156"/>
      <c r="G172" s="156"/>
      <c r="H172" s="157"/>
      <c r="I172" s="157"/>
      <c r="J172" s="158">
        <v>3</v>
      </c>
    </row>
    <row r="173" spans="2:10" ht="42.75" customHeight="1" x14ac:dyDescent="0.2">
      <c r="B173" s="74" t="s">
        <v>119</v>
      </c>
      <c r="C173" s="120" t="s">
        <v>118</v>
      </c>
      <c r="D173" s="64"/>
      <c r="E173" s="64"/>
      <c r="F173" s="64"/>
      <c r="G173" s="64"/>
      <c r="H173" s="64"/>
      <c r="I173" s="63"/>
      <c r="J173" s="62"/>
    </row>
    <row r="174" spans="2:10" ht="18" customHeight="1" x14ac:dyDescent="0.2">
      <c r="B174" s="64"/>
      <c r="C174" s="119" t="s">
        <v>117</v>
      </c>
      <c r="D174" s="64"/>
      <c r="E174" s="64"/>
      <c r="F174" s="64"/>
      <c r="G174" s="64"/>
      <c r="H174" s="64"/>
      <c r="I174" s="63"/>
      <c r="J174" s="62"/>
    </row>
    <row r="175" spans="2:10" ht="18" customHeight="1" x14ac:dyDescent="0.2">
      <c r="B175" s="64" t="s">
        <v>211</v>
      </c>
      <c r="C175" s="119" t="s">
        <v>110</v>
      </c>
      <c r="D175" s="65" t="s">
        <v>10</v>
      </c>
      <c r="E175" s="75">
        <v>8.52</v>
      </c>
      <c r="F175" s="65"/>
      <c r="G175" s="65"/>
      <c r="H175" s="65"/>
      <c r="I175" s="162"/>
      <c r="J175" s="163"/>
    </row>
    <row r="176" spans="2:10" ht="18" customHeight="1" x14ac:dyDescent="0.2">
      <c r="B176" s="64"/>
      <c r="C176" s="120" t="s">
        <v>116</v>
      </c>
      <c r="D176" s="65"/>
      <c r="E176" s="65"/>
      <c r="F176" s="65"/>
      <c r="G176" s="65"/>
      <c r="H176" s="65"/>
      <c r="I176" s="162"/>
      <c r="J176" s="163"/>
    </row>
    <row r="177" spans="2:10" ht="18" customHeight="1" x14ac:dyDescent="0.2">
      <c r="B177" s="64" t="s">
        <v>115</v>
      </c>
      <c r="C177" s="119" t="s">
        <v>110</v>
      </c>
      <c r="D177" s="65" t="s">
        <v>9</v>
      </c>
      <c r="E177" s="65"/>
      <c r="F177" s="65"/>
      <c r="G177" s="65"/>
      <c r="H177" s="75"/>
      <c r="I177" s="162"/>
      <c r="J177" s="161">
        <v>3</v>
      </c>
    </row>
    <row r="178" spans="2:10" ht="18" customHeight="1" x14ac:dyDescent="0.2">
      <c r="B178" s="64"/>
      <c r="C178" s="120" t="s">
        <v>114</v>
      </c>
      <c r="D178" s="65"/>
      <c r="E178" s="65"/>
      <c r="F178" s="65"/>
      <c r="G178" s="65"/>
      <c r="H178" s="65"/>
      <c r="I178" s="162"/>
      <c r="J178" s="161"/>
    </row>
    <row r="179" spans="2:10" ht="18" customHeight="1" x14ac:dyDescent="0.2">
      <c r="B179" s="64" t="s">
        <v>113</v>
      </c>
      <c r="C179" s="119" t="s">
        <v>110</v>
      </c>
      <c r="D179" s="65" t="s">
        <v>9</v>
      </c>
      <c r="E179" s="65"/>
      <c r="F179" s="65"/>
      <c r="G179" s="65"/>
      <c r="H179" s="75"/>
      <c r="I179" s="162"/>
      <c r="J179" s="161">
        <v>2</v>
      </c>
    </row>
    <row r="180" spans="2:10" ht="30.75" customHeight="1" x14ac:dyDescent="0.2">
      <c r="B180" s="64"/>
      <c r="C180" s="120" t="s">
        <v>112</v>
      </c>
      <c r="D180" s="65"/>
      <c r="E180" s="65"/>
      <c r="F180" s="65"/>
      <c r="G180" s="65"/>
      <c r="H180" s="65"/>
      <c r="I180" s="162"/>
      <c r="J180" s="161"/>
    </row>
    <row r="181" spans="2:10" ht="18" customHeight="1" x14ac:dyDescent="0.2">
      <c r="B181" s="64" t="s">
        <v>111</v>
      </c>
      <c r="C181" s="119" t="s">
        <v>110</v>
      </c>
      <c r="D181" s="65" t="s">
        <v>9</v>
      </c>
      <c r="E181" s="65"/>
      <c r="F181" s="65"/>
      <c r="G181" s="65"/>
      <c r="H181" s="75"/>
      <c r="I181" s="162"/>
      <c r="J181" s="161">
        <v>1</v>
      </c>
    </row>
    <row r="182" spans="2:10" ht="26.25" customHeight="1" x14ac:dyDescent="0.2">
      <c r="B182" s="74" t="s">
        <v>103</v>
      </c>
      <c r="C182" s="120" t="s">
        <v>102</v>
      </c>
      <c r="D182" s="65"/>
      <c r="E182" s="65"/>
      <c r="F182" s="65"/>
      <c r="G182" s="65"/>
      <c r="H182" s="65"/>
      <c r="I182" s="162"/>
      <c r="J182" s="161"/>
    </row>
    <row r="183" spans="2:10" ht="18" customHeight="1" x14ac:dyDescent="0.2">
      <c r="B183" s="64" t="s">
        <v>101</v>
      </c>
      <c r="C183" s="119" t="s">
        <v>95</v>
      </c>
      <c r="D183" s="65" t="s">
        <v>9</v>
      </c>
      <c r="E183" s="65"/>
      <c r="F183" s="65"/>
      <c r="G183" s="65"/>
      <c r="H183" s="75"/>
      <c r="I183" s="162"/>
      <c r="J183" s="161">
        <v>1</v>
      </c>
    </row>
    <row r="184" spans="2:10" ht="18" customHeight="1" x14ac:dyDescent="0.2">
      <c r="B184" s="74" t="s">
        <v>100</v>
      </c>
      <c r="C184" s="120" t="s">
        <v>99</v>
      </c>
      <c r="D184" s="65"/>
      <c r="E184" s="65"/>
      <c r="F184" s="65"/>
      <c r="G184" s="65"/>
      <c r="H184" s="65"/>
      <c r="I184" s="162"/>
      <c r="J184" s="161"/>
    </row>
    <row r="185" spans="2:10" ht="18" customHeight="1" x14ac:dyDescent="0.2">
      <c r="B185" s="64" t="s">
        <v>98</v>
      </c>
      <c r="C185" s="119" t="s">
        <v>95</v>
      </c>
      <c r="D185" s="65" t="s">
        <v>9</v>
      </c>
      <c r="E185" s="65"/>
      <c r="F185" s="65"/>
      <c r="G185" s="65"/>
      <c r="H185" s="75"/>
      <c r="I185" s="162"/>
      <c r="J185" s="161">
        <v>4</v>
      </c>
    </row>
    <row r="186" spans="2:10" ht="18" customHeight="1" x14ac:dyDescent="0.2">
      <c r="B186" s="74" t="s">
        <v>97</v>
      </c>
      <c r="C186" s="120" t="s">
        <v>23</v>
      </c>
      <c r="D186" s="65"/>
      <c r="E186" s="65"/>
      <c r="F186" s="65"/>
      <c r="G186" s="65"/>
      <c r="H186" s="65"/>
      <c r="I186" s="162"/>
      <c r="J186" s="161"/>
    </row>
    <row r="187" spans="2:10" ht="18" customHeight="1" x14ac:dyDescent="0.2">
      <c r="B187" s="64" t="s">
        <v>96</v>
      </c>
      <c r="C187" s="119" t="s">
        <v>95</v>
      </c>
      <c r="D187" s="65" t="s">
        <v>9</v>
      </c>
      <c r="E187" s="65"/>
      <c r="F187" s="65"/>
      <c r="G187" s="65"/>
      <c r="H187" s="75"/>
      <c r="I187" s="162"/>
      <c r="J187" s="161">
        <v>3</v>
      </c>
    </row>
    <row r="188" spans="2:10" ht="18" customHeight="1" x14ac:dyDescent="0.2">
      <c r="B188" s="74" t="s">
        <v>94</v>
      </c>
      <c r="C188" s="120" t="s">
        <v>93</v>
      </c>
      <c r="D188" s="65"/>
      <c r="E188" s="65"/>
      <c r="F188" s="65"/>
      <c r="G188" s="65"/>
      <c r="H188" s="65"/>
      <c r="I188" s="162"/>
      <c r="J188" s="161"/>
    </row>
    <row r="189" spans="2:10" ht="18" customHeight="1" x14ac:dyDescent="0.2">
      <c r="B189" s="64" t="s">
        <v>92</v>
      </c>
      <c r="C189" s="119" t="s">
        <v>91</v>
      </c>
      <c r="D189" s="65" t="s">
        <v>9</v>
      </c>
      <c r="E189" s="65"/>
      <c r="F189" s="65"/>
      <c r="G189" s="65"/>
      <c r="H189" s="75"/>
      <c r="I189" s="162"/>
      <c r="J189" s="161">
        <f>4*3</f>
        <v>12</v>
      </c>
    </row>
    <row r="190" spans="2:10" ht="18" customHeight="1" x14ac:dyDescent="0.2">
      <c r="B190" s="35" t="s">
        <v>300</v>
      </c>
      <c r="C190" s="34" t="s">
        <v>292</v>
      </c>
      <c r="D190" s="32"/>
      <c r="E190" s="156"/>
      <c r="F190" s="156"/>
      <c r="G190" s="156"/>
      <c r="H190" s="157"/>
      <c r="I190" s="157"/>
      <c r="J190" s="158"/>
    </row>
    <row r="191" spans="2:10" ht="18" customHeight="1" x14ac:dyDescent="0.2">
      <c r="B191" s="33" t="s">
        <v>299</v>
      </c>
      <c r="C191" s="31" t="s">
        <v>321</v>
      </c>
      <c r="D191" s="32" t="s">
        <v>9</v>
      </c>
      <c r="E191" s="156"/>
      <c r="F191" s="156"/>
      <c r="G191" s="156"/>
      <c r="H191" s="157"/>
      <c r="I191" s="157"/>
      <c r="J191" s="158">
        <v>2</v>
      </c>
    </row>
    <row r="192" spans="2:10" ht="18" customHeight="1" x14ac:dyDescent="0.2">
      <c r="B192" s="128" t="s">
        <v>193</v>
      </c>
      <c r="C192" s="34" t="s">
        <v>192</v>
      </c>
      <c r="D192" s="36"/>
      <c r="E192" s="156"/>
      <c r="F192" s="156"/>
      <c r="G192" s="156"/>
      <c r="H192" s="157"/>
      <c r="I192" s="157"/>
      <c r="J192" s="158"/>
    </row>
    <row r="193" spans="2:10" ht="18" customHeight="1" x14ac:dyDescent="0.25">
      <c r="B193" s="37" t="s">
        <v>232</v>
      </c>
      <c r="C193" s="40" t="s">
        <v>349</v>
      </c>
      <c r="D193" s="36" t="s">
        <v>9</v>
      </c>
      <c r="E193" s="156"/>
      <c r="F193" s="156"/>
      <c r="G193" s="156"/>
      <c r="H193" s="157"/>
      <c r="I193" s="157"/>
      <c r="J193" s="158">
        <v>2</v>
      </c>
    </row>
    <row r="194" spans="2:10" ht="31.5" customHeight="1" x14ac:dyDescent="0.2">
      <c r="B194" s="154"/>
      <c r="C194" s="29" t="s">
        <v>381</v>
      </c>
      <c r="D194" s="155"/>
      <c r="E194" s="156"/>
      <c r="F194" s="156"/>
      <c r="G194" s="156"/>
      <c r="H194" s="157"/>
      <c r="I194" s="157"/>
      <c r="J194" s="158"/>
    </row>
    <row r="195" spans="2:10" ht="18" customHeight="1" x14ac:dyDescent="0.2">
      <c r="B195" s="13" t="s">
        <v>90</v>
      </c>
      <c r="C195" s="10" t="s">
        <v>13</v>
      </c>
      <c r="D195" s="12" t="s">
        <v>12</v>
      </c>
      <c r="E195" s="156">
        <v>10</v>
      </c>
      <c r="F195" s="156">
        <v>0.6</v>
      </c>
      <c r="G195" s="156"/>
      <c r="H195" s="157">
        <f>E195*F195</f>
        <v>6</v>
      </c>
      <c r="I195" s="157"/>
      <c r="J195" s="158"/>
    </row>
    <row r="196" spans="2:10" ht="18" customHeight="1" x14ac:dyDescent="0.2">
      <c r="B196" s="28" t="s">
        <v>145</v>
      </c>
      <c r="C196" s="14" t="s">
        <v>144</v>
      </c>
      <c r="D196" s="12"/>
      <c r="E196" s="156"/>
      <c r="F196" s="156"/>
      <c r="G196" s="156"/>
      <c r="H196" s="157"/>
      <c r="I196" s="157"/>
      <c r="J196" s="158"/>
    </row>
    <row r="197" spans="2:10" ht="18" customHeight="1" x14ac:dyDescent="0.2">
      <c r="B197" s="13" t="s">
        <v>243</v>
      </c>
      <c r="C197" s="10" t="s">
        <v>244</v>
      </c>
      <c r="D197" s="12" t="s">
        <v>11</v>
      </c>
      <c r="E197" s="156">
        <f>E195</f>
        <v>10</v>
      </c>
      <c r="F197" s="156">
        <v>0.6</v>
      </c>
      <c r="G197" s="156">
        <v>0.6</v>
      </c>
      <c r="H197" s="157"/>
      <c r="I197" s="157">
        <f>F197*E197*G197*J197</f>
        <v>2.5199999999999996</v>
      </c>
      <c r="J197" s="158">
        <v>0.7</v>
      </c>
    </row>
    <row r="198" spans="2:10" ht="18" customHeight="1" x14ac:dyDescent="0.2">
      <c r="B198" s="28" t="s">
        <v>245</v>
      </c>
      <c r="C198" s="14" t="s">
        <v>246</v>
      </c>
      <c r="D198" s="12"/>
      <c r="E198" s="156"/>
      <c r="F198" s="156"/>
      <c r="G198" s="156"/>
      <c r="H198" s="157"/>
      <c r="I198" s="157"/>
      <c r="J198" s="158"/>
    </row>
    <row r="199" spans="2:10" ht="18" customHeight="1" x14ac:dyDescent="0.2">
      <c r="B199" s="13" t="s">
        <v>247</v>
      </c>
      <c r="C199" s="10" t="s">
        <v>248</v>
      </c>
      <c r="D199" s="12" t="s">
        <v>11</v>
      </c>
      <c r="E199" s="156">
        <f>E197</f>
        <v>10</v>
      </c>
      <c r="F199" s="156">
        <v>0.6</v>
      </c>
      <c r="G199" s="156">
        <v>0.6</v>
      </c>
      <c r="H199" s="157"/>
      <c r="I199" s="157">
        <f>E199*F199*G199*J199</f>
        <v>1.0799999999999998</v>
      </c>
      <c r="J199" s="158">
        <v>0.3</v>
      </c>
    </row>
    <row r="200" spans="2:10" ht="18" customHeight="1" x14ac:dyDescent="0.2">
      <c r="B200" s="28" t="s">
        <v>140</v>
      </c>
      <c r="C200" s="14" t="s">
        <v>249</v>
      </c>
      <c r="D200" s="12"/>
      <c r="E200" s="156"/>
      <c r="F200" s="156"/>
      <c r="G200" s="156"/>
      <c r="H200" s="157"/>
      <c r="I200" s="157"/>
      <c r="J200" s="158"/>
    </row>
    <row r="201" spans="2:10" ht="18" customHeight="1" x14ac:dyDescent="0.2">
      <c r="B201" s="13" t="s">
        <v>139</v>
      </c>
      <c r="C201" s="10" t="s">
        <v>138</v>
      </c>
      <c r="D201" s="12" t="s">
        <v>11</v>
      </c>
      <c r="E201" s="156">
        <f>E199</f>
        <v>10</v>
      </c>
      <c r="F201" s="156">
        <v>0.6</v>
      </c>
      <c r="G201" s="156">
        <v>0.1</v>
      </c>
      <c r="H201" s="157"/>
      <c r="I201" s="157">
        <f>E201*F201*G201</f>
        <v>0.60000000000000009</v>
      </c>
      <c r="J201" s="158"/>
    </row>
    <row r="202" spans="2:10" ht="18" customHeight="1" x14ac:dyDescent="0.2">
      <c r="B202" s="28" t="s">
        <v>137</v>
      </c>
      <c r="C202" s="14" t="s">
        <v>136</v>
      </c>
      <c r="D202" s="12"/>
      <c r="E202" s="156"/>
      <c r="F202" s="156"/>
      <c r="G202" s="156"/>
      <c r="H202" s="157"/>
      <c r="I202" s="157"/>
      <c r="J202" s="158"/>
    </row>
    <row r="203" spans="2:10" ht="18" customHeight="1" x14ac:dyDescent="0.2">
      <c r="B203" s="13" t="s">
        <v>135</v>
      </c>
      <c r="C203" s="10" t="s">
        <v>134</v>
      </c>
      <c r="D203" s="12" t="s">
        <v>11</v>
      </c>
      <c r="E203" s="156">
        <f>E201</f>
        <v>10</v>
      </c>
      <c r="F203" s="156">
        <v>0.6</v>
      </c>
      <c r="G203" s="156">
        <v>0.5</v>
      </c>
      <c r="H203" s="157"/>
      <c r="I203" s="157">
        <f>E203*F203*G203</f>
        <v>3</v>
      </c>
      <c r="J203" s="158"/>
    </row>
    <row r="204" spans="2:10" ht="18" customHeight="1" x14ac:dyDescent="0.2">
      <c r="B204" s="28" t="s">
        <v>133</v>
      </c>
      <c r="C204" s="14" t="s">
        <v>132</v>
      </c>
      <c r="D204" s="12"/>
      <c r="E204" s="156"/>
      <c r="F204" s="156"/>
      <c r="G204" s="156"/>
      <c r="H204" s="157"/>
      <c r="I204" s="157"/>
      <c r="J204" s="158"/>
    </row>
    <row r="205" spans="2:10" ht="18" customHeight="1" x14ac:dyDescent="0.2">
      <c r="B205" s="13" t="s">
        <v>131</v>
      </c>
      <c r="C205" s="10" t="s">
        <v>355</v>
      </c>
      <c r="D205" s="12" t="s">
        <v>10</v>
      </c>
      <c r="E205" s="156">
        <f>E203</f>
        <v>10</v>
      </c>
      <c r="F205" s="156"/>
      <c r="G205" s="156"/>
      <c r="H205" s="157"/>
      <c r="I205" s="157"/>
      <c r="J205" s="158"/>
    </row>
    <row r="206" spans="2:10" ht="18" customHeight="1" x14ac:dyDescent="0.2">
      <c r="B206" s="74" t="s">
        <v>121</v>
      </c>
      <c r="C206" s="120" t="s">
        <v>120</v>
      </c>
      <c r="D206" s="64"/>
      <c r="E206" s="64"/>
      <c r="F206" s="64"/>
      <c r="G206" s="64"/>
      <c r="H206" s="64"/>
      <c r="I206" s="63"/>
      <c r="J206" s="66"/>
    </row>
    <row r="207" spans="2:10" ht="18" customHeight="1" x14ac:dyDescent="0.2">
      <c r="B207" s="64" t="s">
        <v>213</v>
      </c>
      <c r="C207" s="119" t="s">
        <v>349</v>
      </c>
      <c r="D207" s="65" t="s">
        <v>9</v>
      </c>
      <c r="E207" s="64"/>
      <c r="F207" s="64"/>
      <c r="G207" s="64"/>
      <c r="H207" s="74"/>
      <c r="I207" s="63"/>
      <c r="J207" s="161">
        <v>2</v>
      </c>
    </row>
    <row r="208" spans="2:10" ht="18" customHeight="1" x14ac:dyDescent="0.2">
      <c r="B208" s="74" t="s">
        <v>128</v>
      </c>
      <c r="C208" s="120" t="s">
        <v>127</v>
      </c>
      <c r="D208" s="64"/>
      <c r="E208" s="65"/>
      <c r="F208" s="64"/>
      <c r="G208" s="64"/>
      <c r="H208" s="64"/>
      <c r="I208" s="63"/>
      <c r="J208" s="62"/>
    </row>
    <row r="209" spans="2:10" ht="18" customHeight="1" x14ac:dyDescent="0.2">
      <c r="B209" s="64" t="s">
        <v>217</v>
      </c>
      <c r="C209" s="119" t="s">
        <v>349</v>
      </c>
      <c r="D209" s="159" t="s">
        <v>10</v>
      </c>
      <c r="E209" s="160">
        <v>4.5199999999999996</v>
      </c>
      <c r="F209" s="64"/>
      <c r="G209" s="64"/>
      <c r="H209" s="64"/>
      <c r="I209" s="63"/>
      <c r="J209" s="62"/>
    </row>
    <row r="210" spans="2:10" ht="18" customHeight="1" x14ac:dyDescent="0.2">
      <c r="B210" s="74" t="s">
        <v>216</v>
      </c>
      <c r="C210" s="120" t="s">
        <v>126</v>
      </c>
      <c r="D210" s="64"/>
      <c r="E210" s="64"/>
      <c r="F210" s="64"/>
      <c r="G210" s="64"/>
      <c r="H210" s="64"/>
      <c r="I210" s="63"/>
      <c r="J210" s="62"/>
    </row>
    <row r="211" spans="2:10" ht="18" customHeight="1" x14ac:dyDescent="0.2">
      <c r="B211" s="64" t="s">
        <v>376</v>
      </c>
      <c r="C211" s="119" t="s">
        <v>214</v>
      </c>
      <c r="D211" s="65" t="s">
        <v>9</v>
      </c>
      <c r="E211" s="64"/>
      <c r="F211" s="64"/>
      <c r="G211" s="64"/>
      <c r="H211" s="74"/>
      <c r="I211" s="63"/>
      <c r="J211" s="161">
        <v>4</v>
      </c>
    </row>
    <row r="212" spans="2:10" ht="18" customHeight="1" x14ac:dyDescent="0.2">
      <c r="B212" s="28" t="s">
        <v>209</v>
      </c>
      <c r="C212" s="14" t="s">
        <v>250</v>
      </c>
      <c r="D212" s="12"/>
      <c r="E212" s="156"/>
      <c r="F212" s="156"/>
      <c r="G212" s="156"/>
      <c r="H212" s="157"/>
      <c r="I212" s="157"/>
      <c r="J212" s="158"/>
    </row>
    <row r="213" spans="2:10" ht="18" customHeight="1" x14ac:dyDescent="0.2">
      <c r="B213" s="37" t="s">
        <v>377</v>
      </c>
      <c r="C213" s="31" t="s">
        <v>378</v>
      </c>
      <c r="D213" s="36" t="s">
        <v>10</v>
      </c>
      <c r="E213" s="156">
        <f>E205</f>
        <v>10</v>
      </c>
      <c r="F213" s="156"/>
      <c r="G213" s="156"/>
      <c r="H213" s="157"/>
      <c r="I213" s="157"/>
      <c r="J213" s="158"/>
    </row>
    <row r="214" spans="2:10" ht="18" customHeight="1" x14ac:dyDescent="0.2">
      <c r="B214" s="28"/>
      <c r="C214" s="14" t="s">
        <v>264</v>
      </c>
      <c r="D214" s="12"/>
      <c r="E214" s="156"/>
      <c r="F214" s="156"/>
      <c r="G214" s="156"/>
      <c r="H214" s="157"/>
      <c r="I214" s="157"/>
      <c r="J214" s="158"/>
    </row>
    <row r="215" spans="2:10" ht="18" customHeight="1" x14ac:dyDescent="0.2">
      <c r="B215" s="13" t="s">
        <v>301</v>
      </c>
      <c r="C215" s="10" t="s">
        <v>373</v>
      </c>
      <c r="D215" s="12"/>
      <c r="E215" s="156"/>
      <c r="F215" s="156"/>
      <c r="G215" s="156"/>
      <c r="H215" s="157"/>
      <c r="I215" s="157"/>
      <c r="J215" s="158"/>
    </row>
    <row r="216" spans="2:10" ht="18" customHeight="1" x14ac:dyDescent="0.2">
      <c r="B216" s="13" t="s">
        <v>302</v>
      </c>
      <c r="C216" s="10" t="s">
        <v>336</v>
      </c>
      <c r="D216" s="12" t="s">
        <v>9</v>
      </c>
      <c r="E216" s="156"/>
      <c r="F216" s="156"/>
      <c r="G216" s="156"/>
      <c r="H216" s="157"/>
      <c r="I216" s="157"/>
      <c r="J216" s="158">
        <v>2</v>
      </c>
    </row>
    <row r="217" spans="2:10" ht="18" customHeight="1" x14ac:dyDescent="0.2">
      <c r="B217" s="13"/>
      <c r="C217" s="10" t="s">
        <v>374</v>
      </c>
      <c r="D217" s="12"/>
      <c r="E217" s="156"/>
      <c r="F217" s="156"/>
      <c r="G217" s="156"/>
      <c r="H217" s="157"/>
      <c r="I217" s="157"/>
      <c r="J217" s="158"/>
    </row>
    <row r="218" spans="2:10" ht="18" customHeight="1" x14ac:dyDescent="0.2">
      <c r="B218" s="13"/>
      <c r="C218" s="10" t="s">
        <v>375</v>
      </c>
      <c r="D218" s="12" t="s">
        <v>9</v>
      </c>
      <c r="E218" s="156"/>
      <c r="F218" s="156"/>
      <c r="G218" s="156"/>
      <c r="H218" s="157"/>
      <c r="I218" s="157"/>
      <c r="J218" s="158">
        <v>2</v>
      </c>
    </row>
    <row r="219" spans="2:10" ht="18" customHeight="1" x14ac:dyDescent="0.2">
      <c r="B219" s="28" t="s">
        <v>125</v>
      </c>
      <c r="C219" s="14" t="s">
        <v>265</v>
      </c>
      <c r="D219" s="12"/>
      <c r="E219" s="156"/>
      <c r="F219" s="156"/>
      <c r="G219" s="156"/>
      <c r="H219" s="157"/>
      <c r="I219" s="157"/>
      <c r="J219" s="158"/>
    </row>
    <row r="220" spans="2:10" ht="18" customHeight="1" x14ac:dyDescent="0.2">
      <c r="B220" s="13" t="s">
        <v>266</v>
      </c>
      <c r="C220" s="10" t="s">
        <v>267</v>
      </c>
      <c r="D220" s="12" t="s">
        <v>59</v>
      </c>
      <c r="E220" s="156"/>
      <c r="F220" s="156"/>
      <c r="G220" s="156"/>
      <c r="H220" s="157"/>
      <c r="I220" s="157"/>
      <c r="J220" s="158">
        <v>3</v>
      </c>
    </row>
    <row r="221" spans="2:10" ht="18" customHeight="1" x14ac:dyDescent="0.2">
      <c r="B221" s="28" t="s">
        <v>106</v>
      </c>
      <c r="C221" s="14" t="s">
        <v>268</v>
      </c>
      <c r="D221" s="12"/>
      <c r="E221" s="156"/>
      <c r="F221" s="156"/>
      <c r="G221" s="156"/>
      <c r="H221" s="157"/>
      <c r="I221" s="157"/>
      <c r="J221" s="158"/>
    </row>
    <row r="222" spans="2:10" ht="18" customHeight="1" x14ac:dyDescent="0.2">
      <c r="B222" s="13" t="s">
        <v>269</v>
      </c>
      <c r="C222" s="10" t="s">
        <v>270</v>
      </c>
      <c r="D222" s="12" t="s">
        <v>9</v>
      </c>
      <c r="E222" s="156"/>
      <c r="F222" s="156"/>
      <c r="G222" s="156"/>
      <c r="H222" s="157"/>
      <c r="I222" s="157"/>
      <c r="J222" s="158">
        <v>3</v>
      </c>
    </row>
    <row r="223" spans="2:10" ht="18" customHeight="1" x14ac:dyDescent="0.2">
      <c r="B223" s="28" t="s">
        <v>271</v>
      </c>
      <c r="C223" s="14" t="s">
        <v>272</v>
      </c>
      <c r="D223" s="12"/>
      <c r="E223" s="156"/>
      <c r="F223" s="156"/>
      <c r="G223" s="156"/>
      <c r="H223" s="157"/>
      <c r="I223" s="157"/>
      <c r="J223" s="158"/>
    </row>
    <row r="224" spans="2:10" ht="18" customHeight="1" x14ac:dyDescent="0.2">
      <c r="B224" s="13" t="s">
        <v>273</v>
      </c>
      <c r="C224" s="10" t="s">
        <v>274</v>
      </c>
      <c r="D224" s="12" t="s">
        <v>9</v>
      </c>
      <c r="E224" s="156"/>
      <c r="F224" s="156"/>
      <c r="G224" s="156"/>
      <c r="H224" s="157"/>
      <c r="I224" s="157"/>
      <c r="J224" s="158">
        <v>3</v>
      </c>
    </row>
    <row r="225" spans="2:10" ht="45.75" customHeight="1" x14ac:dyDescent="0.2">
      <c r="B225" s="74" t="s">
        <v>119</v>
      </c>
      <c r="C225" s="120" t="s">
        <v>118</v>
      </c>
      <c r="D225" s="64"/>
      <c r="E225" s="64"/>
      <c r="F225" s="64"/>
      <c r="G225" s="64"/>
      <c r="H225" s="64"/>
      <c r="I225" s="63"/>
      <c r="J225" s="62"/>
    </row>
    <row r="226" spans="2:10" ht="18" customHeight="1" x14ac:dyDescent="0.2">
      <c r="B226" s="64"/>
      <c r="C226" s="119" t="s">
        <v>117</v>
      </c>
      <c r="D226" s="64"/>
      <c r="E226" s="64"/>
      <c r="F226" s="64"/>
      <c r="G226" s="64"/>
      <c r="H226" s="64"/>
      <c r="I226" s="63"/>
      <c r="J226" s="62"/>
    </row>
    <row r="227" spans="2:10" ht="18" customHeight="1" x14ac:dyDescent="0.2">
      <c r="B227" s="64" t="s">
        <v>211</v>
      </c>
      <c r="C227" s="119" t="s">
        <v>110</v>
      </c>
      <c r="D227" s="65" t="s">
        <v>10</v>
      </c>
      <c r="E227" s="75">
        <v>8.52</v>
      </c>
      <c r="F227" s="65"/>
      <c r="G227" s="65"/>
      <c r="H227" s="65"/>
      <c r="I227" s="162"/>
      <c r="J227" s="163"/>
    </row>
    <row r="228" spans="2:10" ht="18" customHeight="1" x14ac:dyDescent="0.2">
      <c r="B228" s="64"/>
      <c r="C228" s="120" t="s">
        <v>116</v>
      </c>
      <c r="D228" s="65"/>
      <c r="E228" s="65"/>
      <c r="F228" s="65"/>
      <c r="G228" s="65"/>
      <c r="H228" s="65"/>
      <c r="I228" s="162"/>
      <c r="J228" s="163"/>
    </row>
    <row r="229" spans="2:10" ht="18" customHeight="1" x14ac:dyDescent="0.2">
      <c r="B229" s="64" t="s">
        <v>115</v>
      </c>
      <c r="C229" s="119" t="s">
        <v>110</v>
      </c>
      <c r="D229" s="65" t="s">
        <v>9</v>
      </c>
      <c r="E229" s="65"/>
      <c r="F229" s="65"/>
      <c r="G229" s="65"/>
      <c r="H229" s="75"/>
      <c r="I229" s="162"/>
      <c r="J229" s="161">
        <v>3</v>
      </c>
    </row>
    <row r="230" spans="2:10" ht="18" customHeight="1" x14ac:dyDescent="0.2">
      <c r="B230" s="64"/>
      <c r="C230" s="120" t="s">
        <v>114</v>
      </c>
      <c r="D230" s="65"/>
      <c r="E230" s="65"/>
      <c r="F230" s="65"/>
      <c r="G230" s="65"/>
      <c r="H230" s="65"/>
      <c r="I230" s="162"/>
      <c r="J230" s="161"/>
    </row>
    <row r="231" spans="2:10" ht="18" customHeight="1" x14ac:dyDescent="0.2">
      <c r="B231" s="64" t="s">
        <v>113</v>
      </c>
      <c r="C231" s="119" t="s">
        <v>110</v>
      </c>
      <c r="D231" s="65" t="s">
        <v>9</v>
      </c>
      <c r="E231" s="65"/>
      <c r="F231" s="65"/>
      <c r="G231" s="65"/>
      <c r="H231" s="75"/>
      <c r="I231" s="162"/>
      <c r="J231" s="161">
        <v>2</v>
      </c>
    </row>
    <row r="232" spans="2:10" ht="18" customHeight="1" x14ac:dyDescent="0.2">
      <c r="B232" s="64"/>
      <c r="C232" s="120" t="s">
        <v>112</v>
      </c>
      <c r="D232" s="65"/>
      <c r="E232" s="65"/>
      <c r="F232" s="65"/>
      <c r="G232" s="65"/>
      <c r="H232" s="65"/>
      <c r="I232" s="162"/>
      <c r="J232" s="161"/>
    </row>
    <row r="233" spans="2:10" ht="18" customHeight="1" x14ac:dyDescent="0.2">
      <c r="B233" s="64" t="s">
        <v>111</v>
      </c>
      <c r="C233" s="119" t="s">
        <v>110</v>
      </c>
      <c r="D233" s="65" t="s">
        <v>9</v>
      </c>
      <c r="E233" s="65"/>
      <c r="F233" s="65"/>
      <c r="G233" s="65"/>
      <c r="H233" s="75"/>
      <c r="I233" s="162"/>
      <c r="J233" s="161">
        <v>1</v>
      </c>
    </row>
    <row r="234" spans="2:10" ht="18" customHeight="1" x14ac:dyDescent="0.2">
      <c r="B234" s="74" t="s">
        <v>103</v>
      </c>
      <c r="C234" s="120" t="s">
        <v>102</v>
      </c>
      <c r="D234" s="65"/>
      <c r="E234" s="65"/>
      <c r="F234" s="65"/>
      <c r="G234" s="65"/>
      <c r="H234" s="65"/>
      <c r="I234" s="162"/>
      <c r="J234" s="161"/>
    </row>
    <row r="235" spans="2:10" ht="18" customHeight="1" x14ac:dyDescent="0.2">
      <c r="B235" s="64" t="s">
        <v>101</v>
      </c>
      <c r="C235" s="119" t="s">
        <v>95</v>
      </c>
      <c r="D235" s="65" t="s">
        <v>9</v>
      </c>
      <c r="E235" s="65"/>
      <c r="F235" s="65"/>
      <c r="G235" s="65"/>
      <c r="H235" s="75"/>
      <c r="I235" s="162"/>
      <c r="J235" s="161">
        <v>1</v>
      </c>
    </row>
    <row r="236" spans="2:10" ht="18" customHeight="1" x14ac:dyDescent="0.2">
      <c r="B236" s="74" t="s">
        <v>100</v>
      </c>
      <c r="C236" s="120" t="s">
        <v>99</v>
      </c>
      <c r="D236" s="65"/>
      <c r="E236" s="65"/>
      <c r="F236" s="65"/>
      <c r="G236" s="65"/>
      <c r="H236" s="65"/>
      <c r="I236" s="162"/>
      <c r="J236" s="161"/>
    </row>
    <row r="237" spans="2:10" ht="18" customHeight="1" x14ac:dyDescent="0.2">
      <c r="B237" s="64" t="s">
        <v>98</v>
      </c>
      <c r="C237" s="119" t="s">
        <v>95</v>
      </c>
      <c r="D237" s="65" t="s">
        <v>9</v>
      </c>
      <c r="E237" s="65"/>
      <c r="F237" s="65"/>
      <c r="G237" s="65"/>
      <c r="H237" s="75"/>
      <c r="I237" s="162"/>
      <c r="J237" s="161">
        <v>4</v>
      </c>
    </row>
    <row r="238" spans="2:10" ht="18" customHeight="1" x14ac:dyDescent="0.2">
      <c r="B238" s="74" t="s">
        <v>97</v>
      </c>
      <c r="C238" s="120" t="s">
        <v>23</v>
      </c>
      <c r="D238" s="65"/>
      <c r="E238" s="65"/>
      <c r="F238" s="65"/>
      <c r="G238" s="65"/>
      <c r="H238" s="65"/>
      <c r="I238" s="162"/>
      <c r="J238" s="161"/>
    </row>
    <row r="239" spans="2:10" ht="18" customHeight="1" x14ac:dyDescent="0.2">
      <c r="B239" s="64" t="s">
        <v>96</v>
      </c>
      <c r="C239" s="119" t="s">
        <v>95</v>
      </c>
      <c r="D239" s="65" t="s">
        <v>9</v>
      </c>
      <c r="E239" s="65"/>
      <c r="F239" s="65"/>
      <c r="G239" s="65"/>
      <c r="H239" s="75"/>
      <c r="I239" s="162"/>
      <c r="J239" s="161">
        <v>3</v>
      </c>
    </row>
    <row r="240" spans="2:10" ht="18" customHeight="1" x14ac:dyDescent="0.2">
      <c r="B240" s="74" t="s">
        <v>94</v>
      </c>
      <c r="C240" s="120" t="s">
        <v>93</v>
      </c>
      <c r="D240" s="65"/>
      <c r="E240" s="65"/>
      <c r="F240" s="65"/>
      <c r="G240" s="65"/>
      <c r="H240" s="65"/>
      <c r="I240" s="162"/>
      <c r="J240" s="161"/>
    </row>
    <row r="241" spans="2:10" ht="18" customHeight="1" x14ac:dyDescent="0.2">
      <c r="B241" s="64" t="s">
        <v>92</v>
      </c>
      <c r="C241" s="119" t="s">
        <v>91</v>
      </c>
      <c r="D241" s="65" t="s">
        <v>9</v>
      </c>
      <c r="E241" s="65"/>
      <c r="F241" s="65"/>
      <c r="G241" s="65"/>
      <c r="H241" s="75"/>
      <c r="I241" s="162"/>
      <c r="J241" s="161">
        <f>4*3</f>
        <v>12</v>
      </c>
    </row>
    <row r="242" spans="2:10" ht="18" customHeight="1" x14ac:dyDescent="0.2">
      <c r="B242" s="35" t="s">
        <v>300</v>
      </c>
      <c r="C242" s="34" t="s">
        <v>292</v>
      </c>
      <c r="D242" s="32"/>
      <c r="E242" s="156"/>
      <c r="F242" s="156"/>
      <c r="G242" s="156"/>
      <c r="H242" s="157"/>
      <c r="I242" s="157"/>
      <c r="J242" s="158"/>
    </row>
    <row r="243" spans="2:10" ht="18" customHeight="1" x14ac:dyDescent="0.2">
      <c r="B243" s="33" t="s">
        <v>299</v>
      </c>
      <c r="C243" s="31" t="s">
        <v>321</v>
      </c>
      <c r="D243" s="32" t="s">
        <v>9</v>
      </c>
      <c r="E243" s="156"/>
      <c r="F243" s="156"/>
      <c r="G243" s="156"/>
      <c r="H243" s="157"/>
      <c r="I243" s="157"/>
      <c r="J243" s="158">
        <v>2</v>
      </c>
    </row>
    <row r="244" spans="2:10" ht="18" customHeight="1" x14ac:dyDescent="0.2">
      <c r="B244" s="128" t="s">
        <v>193</v>
      </c>
      <c r="C244" s="34" t="s">
        <v>192</v>
      </c>
      <c r="D244" s="36"/>
      <c r="E244" s="156"/>
      <c r="F244" s="156"/>
      <c r="G244" s="156"/>
      <c r="H244" s="157"/>
      <c r="I244" s="157"/>
      <c r="J244" s="158"/>
    </row>
    <row r="245" spans="2:10" ht="18" customHeight="1" x14ac:dyDescent="0.25">
      <c r="B245" s="37" t="s">
        <v>232</v>
      </c>
      <c r="C245" s="40" t="s">
        <v>349</v>
      </c>
      <c r="D245" s="36" t="s">
        <v>9</v>
      </c>
      <c r="E245" s="156"/>
      <c r="F245" s="156"/>
      <c r="G245" s="156"/>
      <c r="H245" s="157"/>
      <c r="I245" s="157"/>
      <c r="J245" s="158">
        <v>2</v>
      </c>
    </row>
    <row r="246" spans="2:10" ht="31.5" customHeight="1" x14ac:dyDescent="0.2">
      <c r="B246" s="154"/>
      <c r="C246" s="29" t="s">
        <v>382</v>
      </c>
      <c r="D246" s="155"/>
      <c r="E246" s="156"/>
      <c r="F246" s="156"/>
      <c r="G246" s="156"/>
      <c r="H246" s="157"/>
      <c r="I246" s="157"/>
      <c r="J246" s="158"/>
    </row>
    <row r="247" spans="2:10" ht="18" customHeight="1" x14ac:dyDescent="0.2">
      <c r="B247" s="13" t="s">
        <v>90</v>
      </c>
      <c r="C247" s="10" t="s">
        <v>13</v>
      </c>
      <c r="D247" s="12" t="s">
        <v>12</v>
      </c>
      <c r="E247" s="156">
        <f>684.81*2</f>
        <v>1369.62</v>
      </c>
      <c r="F247" s="156">
        <v>0.6</v>
      </c>
      <c r="G247" s="156"/>
      <c r="H247" s="157">
        <f>E247*F247</f>
        <v>821.77199999999993</v>
      </c>
      <c r="I247" s="157"/>
      <c r="J247" s="158"/>
    </row>
    <row r="248" spans="2:10" ht="30.75" customHeight="1" x14ac:dyDescent="0.2">
      <c r="B248" s="28" t="s">
        <v>145</v>
      </c>
      <c r="C248" s="14" t="s">
        <v>144</v>
      </c>
      <c r="D248" s="12"/>
      <c r="E248" s="156"/>
      <c r="F248" s="156"/>
      <c r="G248" s="156"/>
      <c r="H248" s="157"/>
      <c r="I248" s="157"/>
      <c r="J248" s="158"/>
    </row>
    <row r="249" spans="2:10" ht="18" customHeight="1" x14ac:dyDescent="0.2">
      <c r="B249" s="13" t="s">
        <v>243</v>
      </c>
      <c r="C249" s="10" t="s">
        <v>244</v>
      </c>
      <c r="D249" s="12" t="s">
        <v>11</v>
      </c>
      <c r="E249" s="156">
        <f>E247</f>
        <v>1369.62</v>
      </c>
      <c r="F249" s="156">
        <v>0.6</v>
      </c>
      <c r="G249" s="156">
        <v>0.6</v>
      </c>
      <c r="H249" s="157"/>
      <c r="I249" s="157">
        <f>F249*E249*G249*J249</f>
        <v>345.14423999999991</v>
      </c>
      <c r="J249" s="158">
        <v>0.7</v>
      </c>
    </row>
    <row r="250" spans="2:10" ht="18" customHeight="1" x14ac:dyDescent="0.2">
      <c r="B250" s="28" t="s">
        <v>245</v>
      </c>
      <c r="C250" s="14" t="s">
        <v>246</v>
      </c>
      <c r="D250" s="12"/>
      <c r="E250" s="156"/>
      <c r="F250" s="156"/>
      <c r="G250" s="156"/>
      <c r="H250" s="157"/>
      <c r="I250" s="157"/>
      <c r="J250" s="158"/>
    </row>
    <row r="251" spans="2:10" ht="18" customHeight="1" x14ac:dyDescent="0.2">
      <c r="B251" s="13" t="s">
        <v>247</v>
      </c>
      <c r="C251" s="10" t="s">
        <v>248</v>
      </c>
      <c r="D251" s="12" t="s">
        <v>11</v>
      </c>
      <c r="E251" s="156">
        <f>E249</f>
        <v>1369.62</v>
      </c>
      <c r="F251" s="156">
        <v>0.6</v>
      </c>
      <c r="G251" s="156">
        <v>0.6</v>
      </c>
      <c r="H251" s="157"/>
      <c r="I251" s="157">
        <f>E251*F251*G251*J251</f>
        <v>147.91895999999997</v>
      </c>
      <c r="J251" s="158">
        <v>0.3</v>
      </c>
    </row>
    <row r="252" spans="2:10" ht="18" customHeight="1" x14ac:dyDescent="0.2">
      <c r="B252" s="28" t="s">
        <v>140</v>
      </c>
      <c r="C252" s="14" t="s">
        <v>249</v>
      </c>
      <c r="D252" s="12"/>
      <c r="E252" s="156"/>
      <c r="F252" s="156"/>
      <c r="G252" s="156"/>
      <c r="H252" s="157"/>
      <c r="I252" s="157"/>
      <c r="J252" s="158"/>
    </row>
    <row r="253" spans="2:10" ht="18" customHeight="1" x14ac:dyDescent="0.2">
      <c r="B253" s="13" t="s">
        <v>139</v>
      </c>
      <c r="C253" s="10" t="s">
        <v>138</v>
      </c>
      <c r="D253" s="12" t="s">
        <v>11</v>
      </c>
      <c r="E253" s="156">
        <f>E251</f>
        <v>1369.62</v>
      </c>
      <c r="F253" s="156">
        <v>0.6</v>
      </c>
      <c r="G253" s="156">
        <v>0.1</v>
      </c>
      <c r="H253" s="157"/>
      <c r="I253" s="157">
        <f>E253*F253*G253</f>
        <v>82.177199999999999</v>
      </c>
      <c r="J253" s="158"/>
    </row>
    <row r="254" spans="2:10" ht="18" customHeight="1" x14ac:dyDescent="0.2">
      <c r="B254" s="28" t="s">
        <v>137</v>
      </c>
      <c r="C254" s="14" t="s">
        <v>136</v>
      </c>
      <c r="D254" s="12"/>
      <c r="E254" s="156"/>
      <c r="F254" s="156"/>
      <c r="G254" s="156"/>
      <c r="H254" s="157"/>
      <c r="I254" s="157"/>
      <c r="J254" s="158"/>
    </row>
    <row r="255" spans="2:10" ht="18" customHeight="1" x14ac:dyDescent="0.2">
      <c r="B255" s="13" t="s">
        <v>135</v>
      </c>
      <c r="C255" s="10" t="s">
        <v>134</v>
      </c>
      <c r="D255" s="12" t="s">
        <v>11</v>
      </c>
      <c r="E255" s="156">
        <f>E253</f>
        <v>1369.62</v>
      </c>
      <c r="F255" s="156">
        <v>0.6</v>
      </c>
      <c r="G255" s="156">
        <v>0.5</v>
      </c>
      <c r="H255" s="157"/>
      <c r="I255" s="157">
        <f>E255*F255*G255</f>
        <v>410.88599999999997</v>
      </c>
      <c r="J255" s="158"/>
    </row>
    <row r="256" spans="2:10" ht="42" customHeight="1" x14ac:dyDescent="0.2">
      <c r="B256" s="28" t="s">
        <v>133</v>
      </c>
      <c r="C256" s="14" t="s">
        <v>132</v>
      </c>
      <c r="D256" s="12"/>
      <c r="E256" s="156"/>
      <c r="F256" s="156"/>
      <c r="G256" s="156"/>
      <c r="H256" s="157"/>
      <c r="I256" s="157"/>
      <c r="J256" s="158"/>
    </row>
    <row r="257" spans="2:10" ht="18" customHeight="1" x14ac:dyDescent="0.2">
      <c r="B257" s="13" t="s">
        <v>131</v>
      </c>
      <c r="C257" s="10" t="s">
        <v>355</v>
      </c>
      <c r="D257" s="12" t="s">
        <v>10</v>
      </c>
      <c r="E257" s="156">
        <f>E255</f>
        <v>1369.62</v>
      </c>
      <c r="F257" s="156"/>
      <c r="G257" s="156"/>
      <c r="H257" s="157"/>
      <c r="I257" s="157"/>
      <c r="J257" s="158"/>
    </row>
    <row r="258" spans="2:10" ht="18" customHeight="1" x14ac:dyDescent="0.2">
      <c r="B258" s="74" t="s">
        <v>121</v>
      </c>
      <c r="C258" s="120" t="s">
        <v>120</v>
      </c>
      <c r="D258" s="64"/>
      <c r="E258" s="64"/>
      <c r="F258" s="64"/>
      <c r="G258" s="64"/>
      <c r="H258" s="64"/>
      <c r="I258" s="63"/>
      <c r="J258" s="66"/>
    </row>
    <row r="259" spans="2:10" ht="18" customHeight="1" x14ac:dyDescent="0.2">
      <c r="B259" s="64" t="s">
        <v>213</v>
      </c>
      <c r="C259" s="119" t="s">
        <v>349</v>
      </c>
      <c r="D259" s="65" t="s">
        <v>9</v>
      </c>
      <c r="E259" s="64"/>
      <c r="F259" s="64"/>
      <c r="G259" s="64"/>
      <c r="H259" s="74"/>
      <c r="I259" s="63"/>
      <c r="J259" s="161">
        <v>2</v>
      </c>
    </row>
    <row r="260" spans="2:10" ht="29.25" customHeight="1" x14ac:dyDescent="0.2">
      <c r="B260" s="74" t="s">
        <v>128</v>
      </c>
      <c r="C260" s="120" t="s">
        <v>127</v>
      </c>
      <c r="D260" s="64"/>
      <c r="E260" s="65"/>
      <c r="F260" s="64"/>
      <c r="G260" s="64"/>
      <c r="H260" s="64"/>
      <c r="I260" s="63"/>
      <c r="J260" s="62"/>
    </row>
    <row r="261" spans="2:10" ht="18" customHeight="1" x14ac:dyDescent="0.2">
      <c r="B261" s="64" t="s">
        <v>217</v>
      </c>
      <c r="C261" s="119" t="s">
        <v>349</v>
      </c>
      <c r="D261" s="159" t="s">
        <v>10</v>
      </c>
      <c r="E261" s="160">
        <v>4.5199999999999996</v>
      </c>
      <c r="F261" s="64"/>
      <c r="G261" s="64"/>
      <c r="H261" s="64"/>
      <c r="I261" s="63"/>
      <c r="J261" s="62"/>
    </row>
    <row r="262" spans="2:10" ht="27.75" customHeight="1" x14ac:dyDescent="0.2">
      <c r="B262" s="74" t="s">
        <v>216</v>
      </c>
      <c r="C262" s="120" t="s">
        <v>126</v>
      </c>
      <c r="D262" s="64"/>
      <c r="E262" s="64"/>
      <c r="F262" s="64"/>
      <c r="G262" s="64"/>
      <c r="H262" s="64"/>
      <c r="I262" s="63"/>
      <c r="J262" s="62"/>
    </row>
    <row r="263" spans="2:10" ht="18" customHeight="1" x14ac:dyDescent="0.2">
      <c r="B263" s="64" t="s">
        <v>376</v>
      </c>
      <c r="C263" s="119" t="s">
        <v>214</v>
      </c>
      <c r="D263" s="65" t="s">
        <v>9</v>
      </c>
      <c r="E263" s="64"/>
      <c r="F263" s="64"/>
      <c r="G263" s="64"/>
      <c r="H263" s="74"/>
      <c r="I263" s="63"/>
      <c r="J263" s="161">
        <v>4</v>
      </c>
    </row>
    <row r="264" spans="2:10" ht="28.5" customHeight="1" x14ac:dyDescent="0.2">
      <c r="B264" s="28" t="s">
        <v>209</v>
      </c>
      <c r="C264" s="14" t="s">
        <v>250</v>
      </c>
      <c r="D264" s="12"/>
      <c r="E264" s="156"/>
      <c r="F264" s="156"/>
      <c r="G264" s="156"/>
      <c r="H264" s="157"/>
      <c r="I264" s="157"/>
      <c r="J264" s="158"/>
    </row>
    <row r="265" spans="2:10" ht="18" customHeight="1" x14ac:dyDescent="0.2">
      <c r="B265" s="37" t="s">
        <v>377</v>
      </c>
      <c r="C265" s="31" t="s">
        <v>378</v>
      </c>
      <c r="D265" s="36" t="s">
        <v>10</v>
      </c>
      <c r="E265" s="156">
        <f>E257</f>
        <v>1369.62</v>
      </c>
      <c r="F265" s="156"/>
      <c r="G265" s="156"/>
      <c r="H265" s="157"/>
      <c r="I265" s="157"/>
      <c r="J265" s="158"/>
    </row>
    <row r="266" spans="2:10" ht="18" customHeight="1" x14ac:dyDescent="0.2">
      <c r="B266" s="28"/>
      <c r="C266" s="14" t="s">
        <v>264</v>
      </c>
      <c r="D266" s="12"/>
      <c r="E266" s="156"/>
      <c r="F266" s="156"/>
      <c r="G266" s="156"/>
      <c r="H266" s="157"/>
      <c r="I266" s="157"/>
      <c r="J266" s="158"/>
    </row>
    <row r="267" spans="2:10" ht="18" customHeight="1" x14ac:dyDescent="0.2">
      <c r="B267" s="13" t="s">
        <v>301</v>
      </c>
      <c r="C267" s="10" t="s">
        <v>373</v>
      </c>
      <c r="D267" s="12"/>
      <c r="E267" s="156"/>
      <c r="F267" s="156"/>
      <c r="G267" s="156"/>
      <c r="H267" s="157"/>
      <c r="I267" s="157"/>
      <c r="J267" s="158"/>
    </row>
    <row r="268" spans="2:10" ht="18" customHeight="1" x14ac:dyDescent="0.2">
      <c r="B268" s="13" t="s">
        <v>302</v>
      </c>
      <c r="C268" s="10" t="s">
        <v>336</v>
      </c>
      <c r="D268" s="12" t="s">
        <v>9</v>
      </c>
      <c r="E268" s="156"/>
      <c r="F268" s="156"/>
      <c r="G268" s="156"/>
      <c r="H268" s="157"/>
      <c r="I268" s="157"/>
      <c r="J268" s="158">
        <v>2</v>
      </c>
    </row>
    <row r="269" spans="2:10" ht="18" customHeight="1" x14ac:dyDescent="0.2">
      <c r="B269" s="13"/>
      <c r="C269" s="10" t="s">
        <v>374</v>
      </c>
      <c r="D269" s="12"/>
      <c r="E269" s="156"/>
      <c r="F269" s="156"/>
      <c r="G269" s="156"/>
      <c r="H269" s="157"/>
      <c r="I269" s="157"/>
      <c r="J269" s="158"/>
    </row>
    <row r="270" spans="2:10" ht="18" customHeight="1" x14ac:dyDescent="0.2">
      <c r="B270" s="13"/>
      <c r="C270" s="10" t="s">
        <v>375</v>
      </c>
      <c r="D270" s="12" t="s">
        <v>9</v>
      </c>
      <c r="E270" s="156"/>
      <c r="F270" s="156"/>
      <c r="G270" s="156"/>
      <c r="H270" s="157"/>
      <c r="I270" s="157"/>
      <c r="J270" s="158">
        <v>2</v>
      </c>
    </row>
    <row r="271" spans="2:10" ht="18" customHeight="1" x14ac:dyDescent="0.2">
      <c r="B271" s="28" t="s">
        <v>125</v>
      </c>
      <c r="C271" s="14" t="s">
        <v>265</v>
      </c>
      <c r="D271" s="12"/>
      <c r="E271" s="156"/>
      <c r="F271" s="156"/>
      <c r="G271" s="156"/>
      <c r="H271" s="157"/>
      <c r="I271" s="157"/>
      <c r="J271" s="158"/>
    </row>
    <row r="272" spans="2:10" ht="18" customHeight="1" x14ac:dyDescent="0.2">
      <c r="B272" s="13" t="s">
        <v>266</v>
      </c>
      <c r="C272" s="10" t="s">
        <v>267</v>
      </c>
      <c r="D272" s="12" t="s">
        <v>59</v>
      </c>
      <c r="E272" s="156"/>
      <c r="F272" s="156"/>
      <c r="G272" s="156"/>
      <c r="H272" s="157"/>
      <c r="I272" s="157"/>
      <c r="J272" s="158">
        <v>3</v>
      </c>
    </row>
    <row r="273" spans="2:10" ht="18" customHeight="1" x14ac:dyDescent="0.2">
      <c r="B273" s="28" t="s">
        <v>106</v>
      </c>
      <c r="C273" s="14" t="s">
        <v>268</v>
      </c>
      <c r="D273" s="12"/>
      <c r="E273" s="156"/>
      <c r="F273" s="156"/>
      <c r="G273" s="156"/>
      <c r="H273" s="157"/>
      <c r="I273" s="157"/>
      <c r="J273" s="158"/>
    </row>
    <row r="274" spans="2:10" ht="18" customHeight="1" x14ac:dyDescent="0.2">
      <c r="B274" s="13" t="s">
        <v>269</v>
      </c>
      <c r="C274" s="10" t="s">
        <v>270</v>
      </c>
      <c r="D274" s="12" t="s">
        <v>9</v>
      </c>
      <c r="E274" s="156"/>
      <c r="F274" s="156"/>
      <c r="G274" s="156"/>
      <c r="H274" s="157"/>
      <c r="I274" s="157"/>
      <c r="J274" s="158">
        <v>3</v>
      </c>
    </row>
    <row r="275" spans="2:10" ht="18" customHeight="1" x14ac:dyDescent="0.2">
      <c r="B275" s="28" t="s">
        <v>271</v>
      </c>
      <c r="C275" s="14" t="s">
        <v>272</v>
      </c>
      <c r="D275" s="12"/>
      <c r="E275" s="156"/>
      <c r="F275" s="156"/>
      <c r="G275" s="156"/>
      <c r="H275" s="157"/>
      <c r="I275" s="157"/>
      <c r="J275" s="158"/>
    </row>
    <row r="276" spans="2:10" ht="18" customHeight="1" x14ac:dyDescent="0.2">
      <c r="B276" s="13" t="s">
        <v>273</v>
      </c>
      <c r="C276" s="10" t="s">
        <v>274</v>
      </c>
      <c r="D276" s="12" t="s">
        <v>9</v>
      </c>
      <c r="E276" s="156"/>
      <c r="F276" s="156"/>
      <c r="G276" s="156"/>
      <c r="H276" s="157"/>
      <c r="I276" s="157"/>
      <c r="J276" s="158">
        <v>3</v>
      </c>
    </row>
    <row r="277" spans="2:10" ht="44.25" customHeight="1" x14ac:dyDescent="0.2">
      <c r="B277" s="74" t="s">
        <v>119</v>
      </c>
      <c r="C277" s="120" t="s">
        <v>118</v>
      </c>
      <c r="D277" s="64"/>
      <c r="E277" s="64"/>
      <c r="F277" s="64"/>
      <c r="G277" s="64"/>
      <c r="H277" s="64"/>
      <c r="I277" s="63"/>
      <c r="J277" s="62"/>
    </row>
    <row r="278" spans="2:10" ht="18" customHeight="1" x14ac:dyDescent="0.2">
      <c r="B278" s="64"/>
      <c r="C278" s="119" t="s">
        <v>117</v>
      </c>
      <c r="D278" s="64"/>
      <c r="E278" s="64"/>
      <c r="F278" s="64"/>
      <c r="G278" s="64"/>
      <c r="H278" s="64"/>
      <c r="I278" s="63"/>
      <c r="J278" s="62"/>
    </row>
    <row r="279" spans="2:10" ht="18" customHeight="1" x14ac:dyDescent="0.2">
      <c r="B279" s="64" t="s">
        <v>211</v>
      </c>
      <c r="C279" s="119" t="s">
        <v>110</v>
      </c>
      <c r="D279" s="65" t="s">
        <v>10</v>
      </c>
      <c r="E279" s="75">
        <v>4.5199999999999996</v>
      </c>
      <c r="F279" s="65"/>
      <c r="G279" s="65"/>
      <c r="H279" s="65"/>
      <c r="I279" s="162"/>
      <c r="J279" s="163"/>
    </row>
    <row r="280" spans="2:10" ht="18" customHeight="1" x14ac:dyDescent="0.2">
      <c r="B280" s="64"/>
      <c r="C280" s="120" t="s">
        <v>116</v>
      </c>
      <c r="D280" s="65"/>
      <c r="E280" s="65"/>
      <c r="F280" s="65"/>
      <c r="G280" s="65"/>
      <c r="H280" s="65"/>
      <c r="I280" s="162"/>
      <c r="J280" s="163"/>
    </row>
    <row r="281" spans="2:10" ht="18" customHeight="1" x14ac:dyDescent="0.2">
      <c r="B281" s="64" t="s">
        <v>115</v>
      </c>
      <c r="C281" s="119" t="s">
        <v>110</v>
      </c>
      <c r="D281" s="65" t="s">
        <v>9</v>
      </c>
      <c r="E281" s="65"/>
      <c r="F281" s="65"/>
      <c r="G281" s="65"/>
      <c r="H281" s="75"/>
      <c r="I281" s="162"/>
      <c r="J281" s="161">
        <v>3</v>
      </c>
    </row>
    <row r="282" spans="2:10" ht="18" customHeight="1" x14ac:dyDescent="0.2">
      <c r="B282" s="64"/>
      <c r="C282" s="120" t="s">
        <v>114</v>
      </c>
      <c r="D282" s="65"/>
      <c r="E282" s="65"/>
      <c r="F282" s="65"/>
      <c r="G282" s="65"/>
      <c r="H282" s="65"/>
      <c r="I282" s="162"/>
      <c r="J282" s="161"/>
    </row>
    <row r="283" spans="2:10" ht="18" customHeight="1" x14ac:dyDescent="0.2">
      <c r="B283" s="64" t="s">
        <v>113</v>
      </c>
      <c r="C283" s="119" t="s">
        <v>110</v>
      </c>
      <c r="D283" s="65" t="s">
        <v>9</v>
      </c>
      <c r="E283" s="65"/>
      <c r="F283" s="65"/>
      <c r="G283" s="65"/>
      <c r="H283" s="75"/>
      <c r="I283" s="162"/>
      <c r="J283" s="161">
        <v>2</v>
      </c>
    </row>
    <row r="284" spans="2:10" ht="18" customHeight="1" x14ac:dyDescent="0.2">
      <c r="B284" s="64"/>
      <c r="C284" s="120" t="s">
        <v>112</v>
      </c>
      <c r="D284" s="65"/>
      <c r="E284" s="65"/>
      <c r="F284" s="65"/>
      <c r="G284" s="65"/>
      <c r="H284" s="65"/>
      <c r="I284" s="162"/>
      <c r="J284" s="161"/>
    </row>
    <row r="285" spans="2:10" ht="18" customHeight="1" x14ac:dyDescent="0.2">
      <c r="B285" s="64" t="s">
        <v>111</v>
      </c>
      <c r="C285" s="119" t="s">
        <v>110</v>
      </c>
      <c r="D285" s="65" t="s">
        <v>9</v>
      </c>
      <c r="E285" s="65"/>
      <c r="F285" s="65"/>
      <c r="G285" s="65"/>
      <c r="H285" s="75"/>
      <c r="I285" s="162"/>
      <c r="J285" s="161">
        <v>1</v>
      </c>
    </row>
    <row r="286" spans="2:10" ht="18" customHeight="1" x14ac:dyDescent="0.2">
      <c r="B286" s="74" t="s">
        <v>103</v>
      </c>
      <c r="C286" s="120" t="s">
        <v>102</v>
      </c>
      <c r="D286" s="65"/>
      <c r="E286" s="65"/>
      <c r="F286" s="65"/>
      <c r="G286" s="65"/>
      <c r="H286" s="65"/>
      <c r="I286" s="162"/>
      <c r="J286" s="161"/>
    </row>
    <row r="287" spans="2:10" ht="18" customHeight="1" x14ac:dyDescent="0.2">
      <c r="B287" s="64" t="s">
        <v>101</v>
      </c>
      <c r="C287" s="119" t="s">
        <v>95</v>
      </c>
      <c r="D287" s="65" t="s">
        <v>9</v>
      </c>
      <c r="E287" s="65"/>
      <c r="F287" s="65"/>
      <c r="G287" s="65"/>
      <c r="H287" s="75"/>
      <c r="I287" s="162"/>
      <c r="J287" s="161">
        <v>2</v>
      </c>
    </row>
    <row r="288" spans="2:10" ht="18" customHeight="1" x14ac:dyDescent="0.2">
      <c r="B288" s="74" t="s">
        <v>100</v>
      </c>
      <c r="C288" s="120" t="s">
        <v>99</v>
      </c>
      <c r="D288" s="65"/>
      <c r="E288" s="65"/>
      <c r="F288" s="65"/>
      <c r="G288" s="65"/>
      <c r="H288" s="65"/>
      <c r="I288" s="162"/>
      <c r="J288" s="161"/>
    </row>
    <row r="289" spans="2:10" ht="18" customHeight="1" x14ac:dyDescent="0.2">
      <c r="B289" s="64" t="s">
        <v>98</v>
      </c>
      <c r="C289" s="119" t="s">
        <v>95</v>
      </c>
      <c r="D289" s="65" t="s">
        <v>9</v>
      </c>
      <c r="E289" s="65"/>
      <c r="F289" s="65"/>
      <c r="G289" s="65"/>
      <c r="H289" s="75"/>
      <c r="I289" s="162"/>
      <c r="J289" s="161">
        <v>4</v>
      </c>
    </row>
    <row r="290" spans="2:10" ht="18" customHeight="1" x14ac:dyDescent="0.2">
      <c r="B290" s="74" t="s">
        <v>97</v>
      </c>
      <c r="C290" s="120" t="s">
        <v>23</v>
      </c>
      <c r="D290" s="65"/>
      <c r="E290" s="65"/>
      <c r="F290" s="65"/>
      <c r="G290" s="65"/>
      <c r="H290" s="65"/>
      <c r="I290" s="162"/>
      <c r="J290" s="161"/>
    </row>
    <row r="291" spans="2:10" ht="18" customHeight="1" x14ac:dyDescent="0.2">
      <c r="B291" s="64" t="s">
        <v>96</v>
      </c>
      <c r="C291" s="119" t="s">
        <v>95</v>
      </c>
      <c r="D291" s="65" t="s">
        <v>9</v>
      </c>
      <c r="E291" s="65"/>
      <c r="F291" s="65"/>
      <c r="G291" s="65"/>
      <c r="H291" s="75"/>
      <c r="I291" s="162"/>
      <c r="J291" s="161">
        <v>3</v>
      </c>
    </row>
    <row r="292" spans="2:10" ht="18" customHeight="1" x14ac:dyDescent="0.2">
      <c r="B292" s="74" t="s">
        <v>94</v>
      </c>
      <c r="C292" s="120" t="s">
        <v>93</v>
      </c>
      <c r="D292" s="65"/>
      <c r="E292" s="65"/>
      <c r="F292" s="65"/>
      <c r="G292" s="65"/>
      <c r="H292" s="65"/>
      <c r="I292" s="162"/>
      <c r="J292" s="161"/>
    </row>
    <row r="293" spans="2:10" ht="18" customHeight="1" x14ac:dyDescent="0.2">
      <c r="B293" s="64" t="s">
        <v>92</v>
      </c>
      <c r="C293" s="119" t="s">
        <v>91</v>
      </c>
      <c r="D293" s="65" t="s">
        <v>9</v>
      </c>
      <c r="E293" s="65"/>
      <c r="F293" s="65"/>
      <c r="G293" s="65"/>
      <c r="H293" s="75"/>
      <c r="I293" s="162"/>
      <c r="J293" s="161">
        <f>4*3</f>
        <v>12</v>
      </c>
    </row>
    <row r="294" spans="2:10" ht="18" customHeight="1" x14ac:dyDescent="0.2">
      <c r="B294" s="35" t="s">
        <v>300</v>
      </c>
      <c r="C294" s="34" t="s">
        <v>292</v>
      </c>
      <c r="D294" s="32"/>
      <c r="E294" s="156"/>
      <c r="F294" s="156"/>
      <c r="G294" s="156"/>
      <c r="H294" s="157"/>
      <c r="I294" s="157"/>
      <c r="J294" s="158"/>
    </row>
    <row r="295" spans="2:10" ht="18" customHeight="1" x14ac:dyDescent="0.2">
      <c r="B295" s="33" t="s">
        <v>299</v>
      </c>
      <c r="C295" s="31" t="s">
        <v>321</v>
      </c>
      <c r="D295" s="32" t="s">
        <v>9</v>
      </c>
      <c r="E295" s="156"/>
      <c r="F295" s="156"/>
      <c r="G295" s="156"/>
      <c r="H295" s="157"/>
      <c r="I295" s="157"/>
      <c r="J295" s="158">
        <v>2</v>
      </c>
    </row>
    <row r="296" spans="2:10" ht="18" customHeight="1" x14ac:dyDescent="0.2">
      <c r="B296" s="128" t="s">
        <v>193</v>
      </c>
      <c r="C296" s="34" t="s">
        <v>192</v>
      </c>
      <c r="D296" s="36"/>
      <c r="E296" s="156"/>
      <c r="F296" s="156"/>
      <c r="G296" s="156"/>
      <c r="H296" s="157"/>
      <c r="I296" s="157"/>
      <c r="J296" s="158"/>
    </row>
    <row r="297" spans="2:10" ht="18" customHeight="1" x14ac:dyDescent="0.25">
      <c r="B297" s="37" t="s">
        <v>232</v>
      </c>
      <c r="C297" s="40" t="s">
        <v>349</v>
      </c>
      <c r="D297" s="36" t="s">
        <v>9</v>
      </c>
      <c r="E297" s="156"/>
      <c r="F297" s="156"/>
      <c r="G297" s="156"/>
      <c r="H297" s="157"/>
      <c r="I297" s="157"/>
      <c r="J297" s="158">
        <v>2</v>
      </c>
    </row>
    <row r="298" spans="2:10" ht="32.25" customHeight="1" x14ac:dyDescent="0.2">
      <c r="B298" s="13"/>
      <c r="C298" s="29" t="s">
        <v>383</v>
      </c>
      <c r="D298" s="12"/>
      <c r="E298" s="1"/>
      <c r="F298" s="1"/>
      <c r="G298" s="1"/>
      <c r="H298" s="1"/>
      <c r="I298" s="1"/>
      <c r="J298" s="1"/>
    </row>
    <row r="299" spans="2:10" ht="18" customHeight="1" x14ac:dyDescent="0.2">
      <c r="B299" s="145" t="s">
        <v>90</v>
      </c>
      <c r="C299" s="146" t="s">
        <v>338</v>
      </c>
      <c r="D299" s="147" t="s">
        <v>12</v>
      </c>
      <c r="E299" s="1">
        <v>3.5</v>
      </c>
      <c r="F299" s="1">
        <v>3.5</v>
      </c>
      <c r="G299" s="1"/>
      <c r="H299" s="1">
        <f>E299*F299</f>
        <v>12.25</v>
      </c>
      <c r="I299" s="1"/>
      <c r="J299" s="1"/>
    </row>
    <row r="300" spans="2:10" ht="18" customHeight="1" x14ac:dyDescent="0.25">
      <c r="B300" s="148" t="s">
        <v>339</v>
      </c>
      <c r="C300" s="149" t="s">
        <v>251</v>
      </c>
      <c r="D300" s="137"/>
      <c r="E300" s="1"/>
      <c r="F300" s="1"/>
      <c r="G300" s="1"/>
      <c r="H300" s="1"/>
      <c r="I300" s="1"/>
      <c r="J300" s="1"/>
    </row>
    <row r="301" spans="2:10" ht="18" customHeight="1" x14ac:dyDescent="0.25">
      <c r="B301" s="136" t="s">
        <v>340</v>
      </c>
      <c r="C301" s="140" t="s">
        <v>248</v>
      </c>
      <c r="D301" s="137" t="s">
        <v>11</v>
      </c>
      <c r="E301" s="1">
        <v>3.5</v>
      </c>
      <c r="F301" s="1">
        <v>3.5</v>
      </c>
      <c r="G301" s="1">
        <v>0.15</v>
      </c>
      <c r="H301" s="1"/>
      <c r="I301" s="1">
        <f>E301*F301*G301</f>
        <v>1.8374999999999999</v>
      </c>
      <c r="J301" s="1"/>
    </row>
    <row r="302" spans="2:10" ht="23.25" customHeight="1" x14ac:dyDescent="0.25">
      <c r="B302" s="148" t="s">
        <v>341</v>
      </c>
      <c r="C302" s="149" t="s">
        <v>342</v>
      </c>
      <c r="D302" s="137"/>
      <c r="E302" s="1"/>
      <c r="F302" s="1"/>
      <c r="G302" s="1"/>
      <c r="H302" s="1"/>
      <c r="I302" s="1"/>
      <c r="J302" s="1"/>
    </row>
    <row r="303" spans="2:10" ht="27" customHeight="1" x14ac:dyDescent="0.25">
      <c r="B303" s="136" t="s">
        <v>343</v>
      </c>
      <c r="C303" s="140" t="s">
        <v>344</v>
      </c>
      <c r="D303" s="137" t="s">
        <v>11</v>
      </c>
      <c r="E303" s="1">
        <v>3.2</v>
      </c>
      <c r="F303" s="1">
        <v>3.2</v>
      </c>
      <c r="G303" s="1">
        <v>0.2</v>
      </c>
      <c r="H303" s="1"/>
      <c r="I303" s="1">
        <f>E303*F303*G303</f>
        <v>2.0480000000000005</v>
      </c>
      <c r="J303" s="1"/>
    </row>
    <row r="304" spans="2:10" ht="27" customHeight="1" x14ac:dyDescent="0.25">
      <c r="B304" s="136"/>
      <c r="C304" s="140"/>
      <c r="D304" s="137"/>
      <c r="E304" s="1">
        <v>3.2</v>
      </c>
      <c r="F304" s="1"/>
      <c r="G304" s="1"/>
      <c r="H304" s="1">
        <f>(((0.2*0.4)/2)*3.2)</f>
        <v>0.12800000000000003</v>
      </c>
      <c r="I304" s="1">
        <f>E304*H304</f>
        <v>0.40960000000000013</v>
      </c>
      <c r="J304" s="1"/>
    </row>
    <row r="305" spans="2:10" ht="27" customHeight="1" x14ac:dyDescent="0.25">
      <c r="B305" s="136"/>
      <c r="C305" s="140"/>
      <c r="D305" s="137"/>
      <c r="E305" s="1"/>
      <c r="F305" s="1"/>
      <c r="G305" s="1"/>
      <c r="H305" s="1"/>
      <c r="I305" s="164">
        <f>SUM(I303:I304)</f>
        <v>2.4576000000000007</v>
      </c>
      <c r="J305" s="1"/>
    </row>
    <row r="306" spans="2:10" ht="18" customHeight="1" x14ac:dyDescent="0.25">
      <c r="B306" s="148" t="s">
        <v>253</v>
      </c>
      <c r="C306" s="149" t="s">
        <v>86</v>
      </c>
      <c r="D306" s="137"/>
      <c r="E306" s="1"/>
      <c r="F306" s="1"/>
      <c r="G306" s="1"/>
      <c r="H306" s="1"/>
      <c r="I306" s="1"/>
      <c r="J306" s="1"/>
    </row>
    <row r="307" spans="2:10" ht="18" customHeight="1" x14ac:dyDescent="0.25">
      <c r="B307" s="136" t="s">
        <v>345</v>
      </c>
      <c r="C307" s="140" t="s">
        <v>346</v>
      </c>
      <c r="D307" s="137" t="s">
        <v>12</v>
      </c>
      <c r="E307" s="1">
        <v>3.2</v>
      </c>
      <c r="F307" s="1"/>
      <c r="G307" s="1">
        <v>0.15</v>
      </c>
      <c r="H307" s="1">
        <f>E307*G307*J307</f>
        <v>1.92</v>
      </c>
      <c r="I307" s="1"/>
      <c r="J307" s="1">
        <v>4</v>
      </c>
    </row>
    <row r="308" spans="2:10" ht="18" customHeight="1" x14ac:dyDescent="0.25">
      <c r="B308" s="136"/>
      <c r="C308" s="150" t="s">
        <v>352</v>
      </c>
      <c r="D308" s="137"/>
      <c r="E308" s="1"/>
      <c r="F308" s="1"/>
      <c r="G308" s="1"/>
      <c r="H308" s="1"/>
      <c r="I308" s="1"/>
      <c r="J308" s="1"/>
    </row>
    <row r="309" spans="2:10" ht="18" customHeight="1" x14ac:dyDescent="0.25">
      <c r="B309" s="148" t="s">
        <v>353</v>
      </c>
      <c r="C309" s="149" t="s">
        <v>83</v>
      </c>
      <c r="D309" s="137"/>
      <c r="E309" s="1"/>
      <c r="F309" s="1"/>
      <c r="G309" s="1"/>
      <c r="H309" s="1"/>
      <c r="I309" s="1"/>
      <c r="J309" s="1"/>
    </row>
    <row r="310" spans="2:10" ht="18" customHeight="1" x14ac:dyDescent="0.25">
      <c r="B310" s="136" t="s">
        <v>354</v>
      </c>
      <c r="C310" s="140" t="s">
        <v>252</v>
      </c>
      <c r="D310" s="137" t="s">
        <v>11</v>
      </c>
      <c r="E310" s="1">
        <v>3.2</v>
      </c>
      <c r="F310" s="1">
        <v>3.2</v>
      </c>
      <c r="G310" s="1">
        <v>0.15</v>
      </c>
      <c r="H310" s="1"/>
      <c r="I310" s="1">
        <f>E310*F310*G310</f>
        <v>1.5360000000000003</v>
      </c>
      <c r="J310" s="1"/>
    </row>
    <row r="311" spans="2:10" ht="18" customHeight="1" x14ac:dyDescent="0.25">
      <c r="B311" s="136" t="s">
        <v>77</v>
      </c>
      <c r="C311" s="140" t="s">
        <v>254</v>
      </c>
      <c r="D311" s="137" t="s">
        <v>39</v>
      </c>
      <c r="E311" s="1">
        <v>3.2</v>
      </c>
      <c r="F311" s="1">
        <v>3.2</v>
      </c>
      <c r="G311" s="1"/>
      <c r="H311" s="1"/>
      <c r="I311" s="1"/>
      <c r="J311" s="165">
        <f>((3.2/0.2)*2)*3.2*0.568</f>
        <v>58.163199999999996</v>
      </c>
    </row>
    <row r="312" spans="2:10" ht="17.25" customHeight="1" x14ac:dyDescent="0.25">
      <c r="B312" s="136" t="s">
        <v>356</v>
      </c>
      <c r="C312" s="140" t="s">
        <v>357</v>
      </c>
      <c r="D312" s="137" t="s">
        <v>9</v>
      </c>
      <c r="E312" s="1"/>
      <c r="F312" s="1"/>
      <c r="G312" s="1"/>
      <c r="H312" s="1"/>
      <c r="I312" s="1"/>
      <c r="J312" s="1">
        <v>1</v>
      </c>
    </row>
    <row r="313" spans="2:10" ht="27" customHeight="1" x14ac:dyDescent="0.25">
      <c r="B313" s="136" t="s">
        <v>358</v>
      </c>
      <c r="C313" s="140" t="s">
        <v>359</v>
      </c>
      <c r="D313" s="137" t="s">
        <v>9</v>
      </c>
      <c r="E313" s="1"/>
      <c r="F313" s="1"/>
      <c r="G313" s="1"/>
      <c r="H313" s="1"/>
      <c r="I313" s="1"/>
      <c r="J313" s="1">
        <v>1</v>
      </c>
    </row>
    <row r="314" spans="2:10" ht="26.25" customHeight="1" x14ac:dyDescent="0.25">
      <c r="B314" s="136" t="s">
        <v>360</v>
      </c>
      <c r="C314" s="140" t="s">
        <v>361</v>
      </c>
      <c r="D314" s="137" t="s">
        <v>9</v>
      </c>
      <c r="E314" s="1"/>
      <c r="F314" s="1"/>
      <c r="G314" s="1"/>
      <c r="H314" s="1"/>
      <c r="I314" s="1"/>
      <c r="J314" s="1">
        <v>1</v>
      </c>
    </row>
    <row r="315" spans="2:10" ht="27.75" customHeight="1" x14ac:dyDescent="0.25">
      <c r="B315" s="151" t="s">
        <v>362</v>
      </c>
      <c r="C315" s="152" t="s">
        <v>384</v>
      </c>
      <c r="D315" s="153" t="s">
        <v>9</v>
      </c>
      <c r="E315" s="1"/>
      <c r="F315" s="1"/>
      <c r="G315" s="1"/>
      <c r="H315" s="1"/>
      <c r="I315" s="1"/>
      <c r="J315" s="1">
        <v>1</v>
      </c>
    </row>
    <row r="316" spans="2:10" ht="18" customHeight="1" x14ac:dyDescent="0.2">
      <c r="B316" s="1"/>
      <c r="C316" s="29" t="s">
        <v>385</v>
      </c>
      <c r="D316" s="1"/>
      <c r="E316" s="1"/>
      <c r="F316" s="1"/>
      <c r="G316" s="1"/>
      <c r="H316" s="1"/>
      <c r="I316" s="1"/>
      <c r="J316" s="1"/>
    </row>
    <row r="317" spans="2:10" ht="18" customHeight="1" x14ac:dyDescent="0.2">
      <c r="B317" s="13" t="s">
        <v>90</v>
      </c>
      <c r="C317" s="10" t="s">
        <v>13</v>
      </c>
      <c r="D317" s="12" t="s">
        <v>12</v>
      </c>
      <c r="E317" s="12">
        <f>E329+E327</f>
        <v>1772.72</v>
      </c>
      <c r="F317" s="156">
        <v>0.6</v>
      </c>
      <c r="G317" s="156"/>
      <c r="H317" s="157">
        <f>E317*F317</f>
        <v>1063.6320000000001</v>
      </c>
      <c r="I317" s="157"/>
      <c r="J317" s="158"/>
    </row>
    <row r="318" spans="2:10" ht="18" customHeight="1" x14ac:dyDescent="0.2">
      <c r="B318" s="28" t="s">
        <v>145</v>
      </c>
      <c r="C318" s="14" t="s">
        <v>144</v>
      </c>
      <c r="D318" s="12"/>
      <c r="E318" s="12"/>
      <c r="F318" s="156"/>
      <c r="G318" s="156"/>
      <c r="H318" s="157"/>
      <c r="I318" s="157"/>
      <c r="J318" s="158"/>
    </row>
    <row r="319" spans="2:10" ht="18" customHeight="1" x14ac:dyDescent="0.2">
      <c r="B319" s="13" t="s">
        <v>243</v>
      </c>
      <c r="C319" s="10" t="s">
        <v>244</v>
      </c>
      <c r="D319" s="12" t="s">
        <v>11</v>
      </c>
      <c r="E319" s="12">
        <f>E317</f>
        <v>1772.72</v>
      </c>
      <c r="F319" s="156">
        <v>0.6</v>
      </c>
      <c r="G319" s="156">
        <v>0.6</v>
      </c>
      <c r="H319" s="157"/>
      <c r="I319" s="157">
        <f>E319*F319*G319*J319</f>
        <v>382.90752000000003</v>
      </c>
      <c r="J319" s="158">
        <v>0.6</v>
      </c>
    </row>
    <row r="320" spans="2:10" ht="18" customHeight="1" x14ac:dyDescent="0.2">
      <c r="B320" s="28" t="s">
        <v>245</v>
      </c>
      <c r="C320" s="14" t="s">
        <v>246</v>
      </c>
      <c r="D320" s="12"/>
      <c r="E320" s="12"/>
      <c r="F320" s="156"/>
      <c r="G320" s="156"/>
      <c r="H320" s="157"/>
      <c r="I320" s="157"/>
      <c r="J320" s="158"/>
    </row>
    <row r="321" spans="2:10" ht="18" customHeight="1" x14ac:dyDescent="0.2">
      <c r="B321" s="13" t="s">
        <v>247</v>
      </c>
      <c r="C321" s="10" t="s">
        <v>248</v>
      </c>
      <c r="D321" s="12" t="s">
        <v>11</v>
      </c>
      <c r="E321" s="12">
        <f>E319</f>
        <v>1772.72</v>
      </c>
      <c r="F321" s="156">
        <v>0.6</v>
      </c>
      <c r="G321" s="156">
        <v>0.6</v>
      </c>
      <c r="H321" s="157"/>
      <c r="I321" s="157">
        <f>E321*F321*G321*J321</f>
        <v>255.27168000000003</v>
      </c>
      <c r="J321" s="158">
        <v>0.4</v>
      </c>
    </row>
    <row r="322" spans="2:10" ht="18" customHeight="1" x14ac:dyDescent="0.2">
      <c r="B322" s="28" t="s">
        <v>140</v>
      </c>
      <c r="C322" s="14" t="s">
        <v>249</v>
      </c>
      <c r="D322" s="12"/>
      <c r="E322" s="12"/>
      <c r="F322" s="156"/>
      <c r="G322" s="156"/>
      <c r="H322" s="157"/>
      <c r="I322" s="157"/>
      <c r="J322" s="158"/>
    </row>
    <row r="323" spans="2:10" ht="18" customHeight="1" x14ac:dyDescent="0.2">
      <c r="B323" s="13" t="s">
        <v>139</v>
      </c>
      <c r="C323" s="10" t="s">
        <v>138</v>
      </c>
      <c r="D323" s="12" t="s">
        <v>11</v>
      </c>
      <c r="E323" s="12">
        <f>E321</f>
        <v>1772.72</v>
      </c>
      <c r="F323" s="156">
        <v>0.6</v>
      </c>
      <c r="G323" s="156">
        <v>0.1</v>
      </c>
      <c r="H323" s="157"/>
      <c r="I323" s="157">
        <f>E323*F323*G323</f>
        <v>106.36320000000001</v>
      </c>
      <c r="J323" s="158"/>
    </row>
    <row r="324" spans="2:10" ht="18" customHeight="1" x14ac:dyDescent="0.2">
      <c r="B324" s="28" t="s">
        <v>137</v>
      </c>
      <c r="C324" s="14" t="s">
        <v>136</v>
      </c>
      <c r="D324" s="12"/>
      <c r="E324" s="12"/>
      <c r="F324" s="156"/>
      <c r="G324" s="156"/>
      <c r="H324" s="157"/>
      <c r="I324" s="157"/>
      <c r="J324" s="158"/>
    </row>
    <row r="325" spans="2:10" ht="30.75" customHeight="1" x14ac:dyDescent="0.2">
      <c r="B325" s="13" t="s">
        <v>135</v>
      </c>
      <c r="C325" s="10" t="s">
        <v>134</v>
      </c>
      <c r="D325" s="12" t="s">
        <v>11</v>
      </c>
      <c r="E325" s="12">
        <f>E323</f>
        <v>1772.72</v>
      </c>
      <c r="F325" s="156">
        <v>0.6</v>
      </c>
      <c r="G325" s="156">
        <v>0.5</v>
      </c>
      <c r="H325" s="157"/>
      <c r="I325" s="157">
        <f>E325*F325*G325</f>
        <v>531.81600000000003</v>
      </c>
      <c r="J325" s="158"/>
    </row>
    <row r="326" spans="2:10" ht="28.5" customHeight="1" x14ac:dyDescent="0.2">
      <c r="B326" s="28" t="s">
        <v>386</v>
      </c>
      <c r="C326" s="14" t="s">
        <v>387</v>
      </c>
      <c r="D326" s="12"/>
      <c r="E326" s="12"/>
      <c r="F326" s="156"/>
      <c r="G326" s="156"/>
      <c r="H326" s="157"/>
      <c r="I326" s="157"/>
      <c r="J326" s="158"/>
    </row>
    <row r="327" spans="2:10" ht="13.5" x14ac:dyDescent="0.2">
      <c r="B327" s="28" t="s">
        <v>388</v>
      </c>
      <c r="C327" s="14" t="s">
        <v>389</v>
      </c>
      <c r="D327" s="12" t="s">
        <v>261</v>
      </c>
      <c r="E327" s="12">
        <f>24*5</f>
        <v>120</v>
      </c>
      <c r="F327" s="156"/>
      <c r="G327" s="156"/>
      <c r="H327" s="157"/>
      <c r="I327" s="157"/>
      <c r="J327" s="158"/>
    </row>
    <row r="328" spans="2:10" ht="42.75" customHeight="1" x14ac:dyDescent="0.2">
      <c r="B328" s="28" t="s">
        <v>133</v>
      </c>
      <c r="C328" s="14" t="s">
        <v>132</v>
      </c>
      <c r="D328" s="12"/>
      <c r="E328" s="12"/>
      <c r="F328" s="156"/>
      <c r="G328" s="156"/>
      <c r="H328" s="157"/>
      <c r="I328" s="157"/>
      <c r="J328" s="158"/>
    </row>
    <row r="329" spans="2:10" ht="18" customHeight="1" x14ac:dyDescent="0.2">
      <c r="B329" s="13" t="s">
        <v>335</v>
      </c>
      <c r="C329" s="10" t="s">
        <v>288</v>
      </c>
      <c r="D329" s="12" t="s">
        <v>10</v>
      </c>
      <c r="E329" s="12">
        <v>1652.72</v>
      </c>
      <c r="F329" s="156"/>
      <c r="G329" s="156"/>
      <c r="H329" s="157"/>
      <c r="I329" s="157"/>
      <c r="J329" s="158"/>
    </row>
    <row r="330" spans="2:10" ht="18" customHeight="1" x14ac:dyDescent="0.2">
      <c r="B330" s="28" t="s">
        <v>209</v>
      </c>
      <c r="C330" s="14" t="s">
        <v>250</v>
      </c>
      <c r="D330" s="12"/>
      <c r="E330" s="12"/>
      <c r="F330" s="156"/>
      <c r="G330" s="156"/>
      <c r="H330" s="157"/>
      <c r="I330" s="157"/>
      <c r="J330" s="158"/>
    </row>
    <row r="331" spans="2:10" ht="18" customHeight="1" x14ac:dyDescent="0.2">
      <c r="B331" s="37" t="s">
        <v>379</v>
      </c>
      <c r="C331" s="31" t="s">
        <v>372</v>
      </c>
      <c r="D331" s="36" t="s">
        <v>10</v>
      </c>
      <c r="E331" s="36">
        <f>E329</f>
        <v>1652.72</v>
      </c>
      <c r="F331" s="156"/>
      <c r="G331" s="156"/>
      <c r="H331" s="157"/>
      <c r="I331" s="157"/>
      <c r="J331" s="158"/>
    </row>
    <row r="332" spans="2:10" ht="29.25" customHeight="1" x14ac:dyDescent="0.2">
      <c r="B332" s="128" t="s">
        <v>390</v>
      </c>
      <c r="C332" s="34" t="s">
        <v>391</v>
      </c>
      <c r="D332" s="36"/>
      <c r="E332" s="36"/>
      <c r="F332" s="156"/>
      <c r="G332" s="156"/>
      <c r="H332" s="157"/>
      <c r="I332" s="157"/>
      <c r="J332" s="158"/>
    </row>
    <row r="333" spans="2:10" ht="18" customHeight="1" x14ac:dyDescent="0.2">
      <c r="B333" s="37" t="s">
        <v>392</v>
      </c>
      <c r="C333" s="31" t="s">
        <v>393</v>
      </c>
      <c r="D333" s="36" t="s">
        <v>10</v>
      </c>
      <c r="E333" s="36">
        <f>E327</f>
        <v>120</v>
      </c>
      <c r="F333" s="156"/>
      <c r="G333" s="156"/>
      <c r="H333" s="157"/>
      <c r="I333" s="157"/>
      <c r="J333" s="158"/>
    </row>
    <row r="334" spans="2:10" ht="30" customHeight="1" x14ac:dyDescent="0.2">
      <c r="B334" s="37"/>
      <c r="C334" s="34" t="s">
        <v>424</v>
      </c>
      <c r="D334" s="36"/>
      <c r="E334" s="36"/>
      <c r="F334" s="156"/>
      <c r="G334" s="156"/>
      <c r="H334" s="157"/>
      <c r="I334" s="157"/>
      <c r="J334" s="158"/>
    </row>
    <row r="335" spans="2:10" ht="18" customHeight="1" x14ac:dyDescent="0.2">
      <c r="B335" s="13" t="s">
        <v>422</v>
      </c>
      <c r="C335" s="31" t="s">
        <v>421</v>
      </c>
      <c r="D335" s="36"/>
      <c r="E335" s="36"/>
      <c r="F335" s="156"/>
      <c r="G335" s="156"/>
      <c r="H335" s="157"/>
      <c r="I335" s="157"/>
      <c r="J335" s="158"/>
    </row>
    <row r="336" spans="2:10" ht="18" customHeight="1" x14ac:dyDescent="0.2">
      <c r="B336" s="13" t="s">
        <v>423</v>
      </c>
      <c r="C336" s="10" t="s">
        <v>336</v>
      </c>
      <c r="D336" s="36" t="s">
        <v>9</v>
      </c>
      <c r="E336" s="36"/>
      <c r="F336" s="156"/>
      <c r="G336" s="156"/>
      <c r="H336" s="157"/>
      <c r="I336" s="157"/>
      <c r="J336" s="158">
        <v>1</v>
      </c>
    </row>
    <row r="337" spans="2:10" ht="32.25" customHeight="1" x14ac:dyDescent="0.2">
      <c r="B337" s="28"/>
      <c r="C337" s="14" t="s">
        <v>264</v>
      </c>
      <c r="D337" s="12"/>
      <c r="E337" s="12"/>
      <c r="F337" s="156"/>
      <c r="G337" s="156"/>
      <c r="H337" s="157"/>
      <c r="I337" s="157"/>
      <c r="J337" s="158"/>
    </row>
    <row r="338" spans="2:10" ht="22.5" customHeight="1" x14ac:dyDescent="0.2">
      <c r="B338" s="13" t="s">
        <v>301</v>
      </c>
      <c r="C338" s="10" t="s">
        <v>373</v>
      </c>
      <c r="D338" s="12"/>
      <c r="E338" s="12"/>
      <c r="F338" s="156"/>
      <c r="G338" s="156"/>
      <c r="H338" s="157"/>
      <c r="I338" s="157"/>
      <c r="J338" s="158"/>
    </row>
    <row r="339" spans="2:10" ht="18" customHeight="1" x14ac:dyDescent="0.2">
      <c r="B339" s="13" t="s">
        <v>302</v>
      </c>
      <c r="C339" s="10" t="s">
        <v>336</v>
      </c>
      <c r="D339" s="12" t="s">
        <v>9</v>
      </c>
      <c r="E339" s="12"/>
      <c r="F339" s="156"/>
      <c r="G339" s="156"/>
      <c r="H339" s="157"/>
      <c r="I339" s="157"/>
      <c r="J339" s="158">
        <v>8</v>
      </c>
    </row>
    <row r="340" spans="2:10" ht="18" customHeight="1" x14ac:dyDescent="0.2">
      <c r="B340" s="28" t="s">
        <v>125</v>
      </c>
      <c r="C340" s="14" t="s">
        <v>265</v>
      </c>
      <c r="D340" s="12"/>
      <c r="E340" s="12"/>
      <c r="F340" s="156"/>
      <c r="G340" s="156"/>
      <c r="H340" s="157"/>
      <c r="I340" s="157"/>
      <c r="J340" s="158"/>
    </row>
    <row r="341" spans="2:10" ht="18" customHeight="1" x14ac:dyDescent="0.2">
      <c r="B341" s="13" t="s">
        <v>266</v>
      </c>
      <c r="C341" s="10" t="s">
        <v>267</v>
      </c>
      <c r="D341" s="12" t="s">
        <v>59</v>
      </c>
      <c r="E341" s="12"/>
      <c r="F341" s="156"/>
      <c r="G341" s="156"/>
      <c r="H341" s="157"/>
      <c r="I341" s="157"/>
      <c r="J341" s="158">
        <v>8</v>
      </c>
    </row>
    <row r="342" spans="2:10" ht="18" customHeight="1" x14ac:dyDescent="0.2">
      <c r="B342" s="28" t="s">
        <v>106</v>
      </c>
      <c r="C342" s="14" t="s">
        <v>268</v>
      </c>
      <c r="D342" s="12"/>
      <c r="E342" s="12"/>
      <c r="F342" s="156"/>
      <c r="G342" s="156"/>
      <c r="H342" s="157"/>
      <c r="I342" s="157"/>
      <c r="J342" s="158"/>
    </row>
    <row r="343" spans="2:10" ht="18" customHeight="1" x14ac:dyDescent="0.2">
      <c r="B343" s="13" t="s">
        <v>269</v>
      </c>
      <c r="C343" s="10" t="s">
        <v>270</v>
      </c>
      <c r="D343" s="12" t="s">
        <v>9</v>
      </c>
      <c r="E343" s="12"/>
      <c r="F343" s="156"/>
      <c r="G343" s="156"/>
      <c r="H343" s="157"/>
      <c r="I343" s="157"/>
      <c r="J343" s="158">
        <v>8</v>
      </c>
    </row>
    <row r="344" spans="2:10" ht="18" customHeight="1" x14ac:dyDescent="0.2">
      <c r="B344" s="28" t="s">
        <v>271</v>
      </c>
      <c r="C344" s="14" t="s">
        <v>272</v>
      </c>
      <c r="D344" s="12"/>
      <c r="E344" s="12"/>
      <c r="F344" s="156"/>
      <c r="G344" s="156"/>
      <c r="H344" s="157"/>
      <c r="I344" s="157"/>
      <c r="J344" s="158"/>
    </row>
    <row r="345" spans="2:10" ht="18" customHeight="1" x14ac:dyDescent="0.2">
      <c r="B345" s="13" t="s">
        <v>273</v>
      </c>
      <c r="C345" s="10" t="s">
        <v>274</v>
      </c>
      <c r="D345" s="12" t="s">
        <v>9</v>
      </c>
      <c r="E345" s="12"/>
      <c r="F345" s="156"/>
      <c r="G345" s="156"/>
      <c r="H345" s="157"/>
      <c r="I345" s="157"/>
      <c r="J345" s="158">
        <v>8</v>
      </c>
    </row>
    <row r="346" spans="2:10" ht="18" customHeight="1" x14ac:dyDescent="0.2">
      <c r="B346" s="28" t="s">
        <v>276</v>
      </c>
      <c r="C346" s="14" t="s">
        <v>277</v>
      </c>
      <c r="D346" s="12"/>
      <c r="E346" s="12"/>
      <c r="F346" s="156"/>
      <c r="G346" s="156"/>
      <c r="H346" s="157"/>
      <c r="I346" s="157"/>
      <c r="J346" s="158"/>
    </row>
    <row r="347" spans="2:10" ht="18" customHeight="1" x14ac:dyDescent="0.2">
      <c r="B347" s="13" t="s">
        <v>278</v>
      </c>
      <c r="C347" s="10" t="s">
        <v>279</v>
      </c>
      <c r="D347" s="12" t="s">
        <v>275</v>
      </c>
      <c r="E347" s="12"/>
      <c r="F347" s="156"/>
      <c r="G347" s="156"/>
      <c r="H347" s="157"/>
      <c r="I347" s="157"/>
      <c r="J347" s="158">
        <v>8</v>
      </c>
    </row>
    <row r="348" spans="2:10" ht="18" customHeight="1" x14ac:dyDescent="0.2">
      <c r="B348" s="28" t="s">
        <v>303</v>
      </c>
      <c r="C348" s="14" t="s">
        <v>280</v>
      </c>
      <c r="D348" s="12"/>
      <c r="E348" s="12"/>
      <c r="F348" s="156"/>
      <c r="G348" s="156"/>
      <c r="H348" s="157"/>
      <c r="I348" s="157"/>
      <c r="J348" s="158"/>
    </row>
    <row r="349" spans="2:10" ht="18" customHeight="1" x14ac:dyDescent="0.2">
      <c r="B349" s="13" t="s">
        <v>304</v>
      </c>
      <c r="C349" s="10" t="s">
        <v>281</v>
      </c>
      <c r="D349" s="12" t="s">
        <v>9</v>
      </c>
      <c r="E349" s="12"/>
      <c r="F349" s="156"/>
      <c r="G349" s="156"/>
      <c r="H349" s="157"/>
      <c r="I349" s="157"/>
      <c r="J349" s="158">
        <v>8</v>
      </c>
    </row>
    <row r="350" spans="2:10" ht="31.5" customHeight="1" x14ac:dyDescent="0.2">
      <c r="B350" s="13" t="s">
        <v>305</v>
      </c>
      <c r="C350" s="10" t="s">
        <v>337</v>
      </c>
      <c r="D350" s="12" t="s">
        <v>9</v>
      </c>
      <c r="E350" s="12"/>
      <c r="F350" s="156"/>
      <c r="G350" s="156"/>
      <c r="H350" s="157"/>
      <c r="I350" s="157"/>
      <c r="J350" s="158">
        <v>8</v>
      </c>
    </row>
    <row r="351" spans="2:10" ht="18" customHeight="1" x14ac:dyDescent="0.2">
      <c r="B351" s="13" t="s">
        <v>306</v>
      </c>
      <c r="C351" s="10" t="s">
        <v>282</v>
      </c>
      <c r="D351" s="12" t="s">
        <v>9</v>
      </c>
      <c r="E351" s="12"/>
      <c r="F351" s="156"/>
      <c r="G351" s="156"/>
      <c r="H351" s="157"/>
      <c r="I351" s="157"/>
      <c r="J351" s="158">
        <v>8</v>
      </c>
    </row>
    <row r="352" spans="2:10" ht="48" customHeight="1" x14ac:dyDescent="0.2">
      <c r="B352" s="13" t="s">
        <v>307</v>
      </c>
      <c r="C352" s="10" t="s">
        <v>60</v>
      </c>
      <c r="D352" s="12" t="s">
        <v>9</v>
      </c>
      <c r="E352" s="12"/>
      <c r="F352" s="156"/>
      <c r="G352" s="156"/>
      <c r="H352" s="157"/>
      <c r="I352" s="157"/>
      <c r="J352" s="158">
        <v>8</v>
      </c>
    </row>
    <row r="353" spans="2:10" ht="27" x14ac:dyDescent="0.2">
      <c r="B353" s="154"/>
      <c r="C353" s="29" t="s">
        <v>394</v>
      </c>
      <c r="D353" s="155"/>
      <c r="E353" s="156"/>
      <c r="F353" s="156"/>
      <c r="G353" s="156"/>
      <c r="H353" s="157"/>
      <c r="I353" s="157"/>
      <c r="J353" s="158"/>
    </row>
    <row r="354" spans="2:10" ht="13.5" x14ac:dyDescent="0.2">
      <c r="B354" s="13" t="s">
        <v>90</v>
      </c>
      <c r="C354" s="10" t="s">
        <v>13</v>
      </c>
      <c r="D354" s="12" t="s">
        <v>12</v>
      </c>
      <c r="E354" s="156">
        <v>30</v>
      </c>
      <c r="F354" s="156">
        <v>0.6</v>
      </c>
      <c r="G354" s="156"/>
      <c r="H354" s="157">
        <f>E354*F354</f>
        <v>18</v>
      </c>
      <c r="I354" s="157"/>
      <c r="J354" s="158"/>
    </row>
    <row r="355" spans="2:10" ht="27" x14ac:dyDescent="0.2">
      <c r="B355" s="28" t="s">
        <v>145</v>
      </c>
      <c r="C355" s="14" t="s">
        <v>144</v>
      </c>
      <c r="D355" s="12"/>
      <c r="E355" s="156"/>
      <c r="F355" s="156"/>
      <c r="G355" s="156"/>
      <c r="H355" s="157"/>
      <c r="I355" s="157"/>
      <c r="J355" s="158"/>
    </row>
    <row r="356" spans="2:10" ht="13.5" x14ac:dyDescent="0.2">
      <c r="B356" s="13" t="s">
        <v>243</v>
      </c>
      <c r="C356" s="10" t="s">
        <v>244</v>
      </c>
      <c r="D356" s="12" t="s">
        <v>11</v>
      </c>
      <c r="E356" s="156">
        <f>E354</f>
        <v>30</v>
      </c>
      <c r="F356" s="156">
        <v>0.6</v>
      </c>
      <c r="G356" s="156">
        <v>0.6</v>
      </c>
      <c r="H356" s="157"/>
      <c r="I356" s="157">
        <f>F356*E356*G356*J356</f>
        <v>7.5599999999999987</v>
      </c>
      <c r="J356" s="158">
        <v>0.7</v>
      </c>
    </row>
    <row r="357" spans="2:10" ht="13.5" x14ac:dyDescent="0.2">
      <c r="B357" s="28" t="s">
        <v>245</v>
      </c>
      <c r="C357" s="14" t="s">
        <v>246</v>
      </c>
      <c r="D357" s="12"/>
      <c r="E357" s="156"/>
      <c r="F357" s="156"/>
      <c r="G357" s="156"/>
      <c r="H357" s="157"/>
      <c r="I357" s="157"/>
      <c r="J357" s="158"/>
    </row>
    <row r="358" spans="2:10" ht="13.5" x14ac:dyDescent="0.2">
      <c r="B358" s="13" t="s">
        <v>247</v>
      </c>
      <c r="C358" s="10" t="s">
        <v>248</v>
      </c>
      <c r="D358" s="12" t="s">
        <v>11</v>
      </c>
      <c r="E358" s="156">
        <f>E356</f>
        <v>30</v>
      </c>
      <c r="F358" s="156">
        <v>0.6</v>
      </c>
      <c r="G358" s="156">
        <v>0.6</v>
      </c>
      <c r="H358" s="157"/>
      <c r="I358" s="157">
        <f>E358*F358*G358*J358</f>
        <v>3.2399999999999998</v>
      </c>
      <c r="J358" s="158">
        <v>0.3</v>
      </c>
    </row>
    <row r="359" spans="2:10" ht="13.5" x14ac:dyDescent="0.2">
      <c r="B359" s="28" t="s">
        <v>140</v>
      </c>
      <c r="C359" s="14" t="s">
        <v>249</v>
      </c>
      <c r="D359" s="12"/>
      <c r="E359" s="156"/>
      <c r="F359" s="156"/>
      <c r="G359" s="156"/>
      <c r="H359" s="157"/>
      <c r="I359" s="157"/>
      <c r="J359" s="158"/>
    </row>
    <row r="360" spans="2:10" ht="13.5" x14ac:dyDescent="0.2">
      <c r="B360" s="13" t="s">
        <v>139</v>
      </c>
      <c r="C360" s="10" t="s">
        <v>138</v>
      </c>
      <c r="D360" s="12" t="s">
        <v>11</v>
      </c>
      <c r="E360" s="156">
        <f>E358</f>
        <v>30</v>
      </c>
      <c r="F360" s="156">
        <v>0.6</v>
      </c>
      <c r="G360" s="156">
        <v>0.1</v>
      </c>
      <c r="H360" s="157"/>
      <c r="I360" s="157">
        <f>E360*F360*G360</f>
        <v>1.8</v>
      </c>
      <c r="J360" s="158"/>
    </row>
    <row r="361" spans="2:10" ht="13.5" x14ac:dyDescent="0.2">
      <c r="B361" s="28" t="s">
        <v>137</v>
      </c>
      <c r="C361" s="14" t="s">
        <v>136</v>
      </c>
      <c r="D361" s="12"/>
      <c r="E361" s="156"/>
      <c r="F361" s="156"/>
      <c r="G361" s="156"/>
      <c r="H361" s="157"/>
      <c r="I361" s="157"/>
      <c r="J361" s="158"/>
    </row>
    <row r="362" spans="2:10" ht="27" x14ac:dyDescent="0.2">
      <c r="B362" s="13" t="s">
        <v>135</v>
      </c>
      <c r="C362" s="10" t="s">
        <v>134</v>
      </c>
      <c r="D362" s="12" t="s">
        <v>11</v>
      </c>
      <c r="E362" s="156">
        <f>E360</f>
        <v>30</v>
      </c>
      <c r="F362" s="156">
        <v>0.6</v>
      </c>
      <c r="G362" s="156">
        <v>0.5</v>
      </c>
      <c r="H362" s="157"/>
      <c r="I362" s="157">
        <f>E362*F362*G362</f>
        <v>9</v>
      </c>
      <c r="J362" s="158"/>
    </row>
    <row r="363" spans="2:10" ht="40.5" x14ac:dyDescent="0.2">
      <c r="B363" s="28" t="s">
        <v>133</v>
      </c>
      <c r="C363" s="14" t="s">
        <v>132</v>
      </c>
      <c r="D363" s="12"/>
      <c r="E363" s="156"/>
      <c r="F363" s="156"/>
      <c r="G363" s="156"/>
      <c r="H363" s="157"/>
      <c r="I363" s="157"/>
      <c r="J363" s="158"/>
    </row>
    <row r="364" spans="2:10" ht="13.5" x14ac:dyDescent="0.2">
      <c r="B364" s="13" t="s">
        <v>335</v>
      </c>
      <c r="C364" s="10" t="s">
        <v>328</v>
      </c>
      <c r="D364" s="12" t="s">
        <v>10</v>
      </c>
      <c r="E364" s="156">
        <f>E362</f>
        <v>30</v>
      </c>
      <c r="F364" s="156"/>
      <c r="G364" s="156"/>
      <c r="H364" s="157"/>
      <c r="I364" s="157"/>
      <c r="J364" s="158"/>
    </row>
    <row r="365" spans="2:10" ht="13.5" x14ac:dyDescent="0.2">
      <c r="B365" s="74" t="s">
        <v>121</v>
      </c>
      <c r="C365" s="120" t="s">
        <v>120</v>
      </c>
      <c r="D365" s="64"/>
      <c r="E365" s="64"/>
      <c r="F365" s="64"/>
      <c r="G365" s="64"/>
      <c r="H365" s="64"/>
      <c r="I365" s="63"/>
      <c r="J365" s="66"/>
    </row>
    <row r="366" spans="2:10" ht="13.5" x14ac:dyDescent="0.2">
      <c r="B366" s="64" t="s">
        <v>395</v>
      </c>
      <c r="C366" s="119" t="s">
        <v>318</v>
      </c>
      <c r="D366" s="65" t="s">
        <v>9</v>
      </c>
      <c r="E366" s="64"/>
      <c r="F366" s="64"/>
      <c r="G366" s="64"/>
      <c r="H366" s="74"/>
      <c r="I366" s="63"/>
      <c r="J366" s="161">
        <v>3</v>
      </c>
    </row>
    <row r="367" spans="2:10" ht="27" x14ac:dyDescent="0.2">
      <c r="B367" s="74" t="s">
        <v>128</v>
      </c>
      <c r="C367" s="120" t="s">
        <v>127</v>
      </c>
      <c r="D367" s="64"/>
      <c r="E367" s="65"/>
      <c r="F367" s="64"/>
      <c r="G367" s="64"/>
      <c r="H367" s="64"/>
      <c r="I367" s="63"/>
      <c r="J367" s="62"/>
    </row>
    <row r="368" spans="2:10" ht="13.5" x14ac:dyDescent="0.2">
      <c r="B368" s="64" t="s">
        <v>396</v>
      </c>
      <c r="C368" s="119" t="s">
        <v>318</v>
      </c>
      <c r="D368" s="159" t="s">
        <v>10</v>
      </c>
      <c r="E368" s="160">
        <v>4.5199999999999996</v>
      </c>
      <c r="F368" s="64"/>
      <c r="G368" s="64"/>
      <c r="H368" s="64"/>
      <c r="I368" s="63"/>
      <c r="J368" s="62"/>
    </row>
    <row r="369" spans="2:10" ht="27" x14ac:dyDescent="0.2">
      <c r="B369" s="74" t="s">
        <v>216</v>
      </c>
      <c r="C369" s="120" t="s">
        <v>126</v>
      </c>
      <c r="D369" s="64"/>
      <c r="E369" s="64"/>
      <c r="F369" s="64"/>
      <c r="G369" s="64"/>
      <c r="H369" s="64"/>
      <c r="I369" s="63"/>
      <c r="J369" s="62"/>
    </row>
    <row r="370" spans="2:10" ht="13.5" x14ac:dyDescent="0.2">
      <c r="B370" s="64" t="s">
        <v>397</v>
      </c>
      <c r="C370" s="119" t="s">
        <v>398</v>
      </c>
      <c r="D370" s="65" t="s">
        <v>9</v>
      </c>
      <c r="E370" s="64"/>
      <c r="F370" s="64"/>
      <c r="G370" s="64"/>
      <c r="H370" s="74"/>
      <c r="I370" s="63"/>
      <c r="J370" s="161">
        <v>4</v>
      </c>
    </row>
    <row r="371" spans="2:10" ht="27" x14ac:dyDescent="0.2">
      <c r="B371" s="28" t="s">
        <v>209</v>
      </c>
      <c r="C371" s="14" t="s">
        <v>250</v>
      </c>
      <c r="D371" s="12"/>
      <c r="E371" s="156"/>
      <c r="F371" s="156"/>
      <c r="G371" s="156"/>
      <c r="H371" s="157"/>
      <c r="I371" s="157"/>
      <c r="J371" s="158"/>
    </row>
    <row r="372" spans="2:10" ht="13.5" x14ac:dyDescent="0.2">
      <c r="B372" s="37" t="s">
        <v>379</v>
      </c>
      <c r="C372" s="31" t="s">
        <v>372</v>
      </c>
      <c r="D372" s="36" t="s">
        <v>10</v>
      </c>
      <c r="E372" s="156">
        <f>E364</f>
        <v>30</v>
      </c>
      <c r="F372" s="156"/>
      <c r="G372" s="156"/>
      <c r="H372" s="157"/>
      <c r="I372" s="157"/>
      <c r="J372" s="158"/>
    </row>
    <row r="373" spans="2:10" ht="27" x14ac:dyDescent="0.2">
      <c r="B373" s="28"/>
      <c r="C373" s="14" t="s">
        <v>264</v>
      </c>
      <c r="D373" s="12"/>
      <c r="E373" s="156"/>
      <c r="F373" s="156"/>
      <c r="G373" s="156"/>
      <c r="H373" s="157"/>
      <c r="I373" s="157"/>
      <c r="J373" s="158"/>
    </row>
    <row r="374" spans="2:10" ht="13.5" x14ac:dyDescent="0.2">
      <c r="B374" s="13" t="s">
        <v>301</v>
      </c>
      <c r="C374" s="10" t="s">
        <v>373</v>
      </c>
      <c r="D374" s="12"/>
      <c r="E374" s="156"/>
      <c r="F374" s="156"/>
      <c r="G374" s="156"/>
      <c r="H374" s="157"/>
      <c r="I374" s="157"/>
      <c r="J374" s="158"/>
    </row>
    <row r="375" spans="2:10" ht="13.5" x14ac:dyDescent="0.2">
      <c r="B375" s="13" t="s">
        <v>302</v>
      </c>
      <c r="C375" s="10" t="s">
        <v>336</v>
      </c>
      <c r="D375" s="12" t="s">
        <v>9</v>
      </c>
      <c r="E375" s="156"/>
      <c r="F375" s="156"/>
      <c r="G375" s="156"/>
      <c r="H375" s="157"/>
      <c r="I375" s="157"/>
      <c r="J375" s="158">
        <v>3</v>
      </c>
    </row>
    <row r="376" spans="2:10" ht="13.5" x14ac:dyDescent="0.2">
      <c r="B376" s="28" t="s">
        <v>125</v>
      </c>
      <c r="C376" s="14" t="s">
        <v>265</v>
      </c>
      <c r="D376" s="12"/>
      <c r="E376" s="156"/>
      <c r="F376" s="156"/>
      <c r="G376" s="156"/>
      <c r="H376" s="157"/>
      <c r="I376" s="157"/>
      <c r="J376" s="158"/>
    </row>
    <row r="377" spans="2:10" ht="13.5" x14ac:dyDescent="0.2">
      <c r="B377" s="13" t="s">
        <v>266</v>
      </c>
      <c r="C377" s="10" t="s">
        <v>267</v>
      </c>
      <c r="D377" s="12" t="s">
        <v>59</v>
      </c>
      <c r="E377" s="156"/>
      <c r="F377" s="156"/>
      <c r="G377" s="156"/>
      <c r="H377" s="157"/>
      <c r="I377" s="157"/>
      <c r="J377" s="158">
        <v>3</v>
      </c>
    </row>
    <row r="378" spans="2:10" ht="13.5" x14ac:dyDescent="0.2">
      <c r="B378" s="28" t="s">
        <v>106</v>
      </c>
      <c r="C378" s="14" t="s">
        <v>268</v>
      </c>
      <c r="D378" s="12"/>
      <c r="E378" s="156"/>
      <c r="F378" s="156"/>
      <c r="G378" s="156"/>
      <c r="H378" s="157"/>
      <c r="I378" s="157"/>
      <c r="J378" s="158"/>
    </row>
    <row r="379" spans="2:10" ht="13.5" x14ac:dyDescent="0.2">
      <c r="B379" s="13" t="s">
        <v>269</v>
      </c>
      <c r="C379" s="10" t="s">
        <v>270</v>
      </c>
      <c r="D379" s="12" t="s">
        <v>9</v>
      </c>
      <c r="E379" s="156"/>
      <c r="F379" s="156"/>
      <c r="G379" s="156"/>
      <c r="H379" s="157"/>
      <c r="I379" s="157"/>
      <c r="J379" s="158">
        <v>3</v>
      </c>
    </row>
    <row r="380" spans="2:10" ht="13.5" x14ac:dyDescent="0.2">
      <c r="B380" s="28" t="s">
        <v>271</v>
      </c>
      <c r="C380" s="14" t="s">
        <v>272</v>
      </c>
      <c r="D380" s="12"/>
      <c r="E380" s="156"/>
      <c r="F380" s="156"/>
      <c r="G380" s="156"/>
      <c r="H380" s="157"/>
      <c r="I380" s="157"/>
      <c r="J380" s="158"/>
    </row>
    <row r="381" spans="2:10" ht="13.5" x14ac:dyDescent="0.2">
      <c r="B381" s="13" t="s">
        <v>273</v>
      </c>
      <c r="C381" s="10" t="s">
        <v>274</v>
      </c>
      <c r="D381" s="12" t="s">
        <v>9</v>
      </c>
      <c r="E381" s="156"/>
      <c r="F381" s="156"/>
      <c r="G381" s="156"/>
      <c r="H381" s="157"/>
      <c r="I381" s="157"/>
      <c r="J381" s="158">
        <v>3</v>
      </c>
    </row>
    <row r="382" spans="2:10" ht="54" x14ac:dyDescent="0.2">
      <c r="B382" s="74" t="s">
        <v>119</v>
      </c>
      <c r="C382" s="120" t="s">
        <v>118</v>
      </c>
      <c r="D382" s="64"/>
      <c r="E382" s="64"/>
      <c r="F382" s="64"/>
      <c r="G382" s="64"/>
      <c r="H382" s="64"/>
      <c r="I382" s="63"/>
      <c r="J382" s="62"/>
    </row>
    <row r="383" spans="2:10" ht="13.5" x14ac:dyDescent="0.2">
      <c r="B383" s="64"/>
      <c r="C383" s="119" t="s">
        <v>117</v>
      </c>
      <c r="D383" s="64"/>
      <c r="E383" s="64"/>
      <c r="F383" s="64"/>
      <c r="G383" s="64"/>
      <c r="H383" s="64"/>
      <c r="I383" s="63"/>
      <c r="J383" s="62"/>
    </row>
    <row r="384" spans="2:10" ht="13.5" x14ac:dyDescent="0.2">
      <c r="B384" s="64" t="s">
        <v>327</v>
      </c>
      <c r="C384" s="119" t="s">
        <v>328</v>
      </c>
      <c r="D384" s="65" t="s">
        <v>10</v>
      </c>
      <c r="E384" s="75">
        <v>4.5199999999999996</v>
      </c>
      <c r="F384" s="65"/>
      <c r="G384" s="65"/>
      <c r="H384" s="65"/>
      <c r="I384" s="162"/>
      <c r="J384" s="163"/>
    </row>
    <row r="385" spans="2:10" ht="13.5" x14ac:dyDescent="0.2">
      <c r="B385" s="64"/>
      <c r="C385" s="120" t="s">
        <v>116</v>
      </c>
      <c r="D385" s="65"/>
      <c r="E385" s="65"/>
      <c r="F385" s="65"/>
      <c r="G385" s="65"/>
      <c r="H385" s="65"/>
      <c r="I385" s="162"/>
      <c r="J385" s="163"/>
    </row>
    <row r="386" spans="2:10" ht="13.5" x14ac:dyDescent="0.2">
      <c r="B386" s="64" t="s">
        <v>399</v>
      </c>
      <c r="C386" s="119" t="s">
        <v>330</v>
      </c>
      <c r="D386" s="65" t="s">
        <v>9</v>
      </c>
      <c r="E386" s="65"/>
      <c r="F386" s="65"/>
      <c r="G386" s="65"/>
      <c r="H386" s="75"/>
      <c r="I386" s="162"/>
      <c r="J386" s="161">
        <v>3</v>
      </c>
    </row>
    <row r="387" spans="2:10" ht="13.5" x14ac:dyDescent="0.2">
      <c r="B387" s="64"/>
      <c r="C387" s="120" t="s">
        <v>114</v>
      </c>
      <c r="D387" s="65"/>
      <c r="E387" s="65"/>
      <c r="F387" s="65"/>
      <c r="G387" s="65"/>
      <c r="H387" s="65"/>
      <c r="I387" s="162"/>
      <c r="J387" s="161"/>
    </row>
    <row r="388" spans="2:10" ht="13.5" x14ac:dyDescent="0.2">
      <c r="B388" s="64" t="s">
        <v>370</v>
      </c>
      <c r="C388" s="119" t="s">
        <v>330</v>
      </c>
      <c r="D388" s="65" t="s">
        <v>9</v>
      </c>
      <c r="E388" s="65"/>
      <c r="F388" s="65"/>
      <c r="G388" s="65"/>
      <c r="H388" s="75"/>
      <c r="I388" s="162"/>
      <c r="J388" s="161">
        <v>2</v>
      </c>
    </row>
    <row r="389" spans="2:10" ht="27" x14ac:dyDescent="0.2">
      <c r="B389" s="64"/>
      <c r="C389" s="120" t="s">
        <v>112</v>
      </c>
      <c r="D389" s="65"/>
      <c r="E389" s="65"/>
      <c r="F389" s="65"/>
      <c r="G389" s="65"/>
      <c r="H389" s="65"/>
      <c r="I389" s="162"/>
      <c r="J389" s="161"/>
    </row>
    <row r="390" spans="2:10" ht="13.5" x14ac:dyDescent="0.2">
      <c r="B390" s="64" t="s">
        <v>400</v>
      </c>
      <c r="C390" s="119" t="s">
        <v>330</v>
      </c>
      <c r="D390" s="65" t="s">
        <v>9</v>
      </c>
      <c r="E390" s="65"/>
      <c r="F390" s="65"/>
      <c r="G390" s="65"/>
      <c r="H390" s="75"/>
      <c r="I390" s="162"/>
      <c r="J390" s="161">
        <v>1</v>
      </c>
    </row>
    <row r="391" spans="2:10" ht="27" x14ac:dyDescent="0.2">
      <c r="B391" s="74" t="s">
        <v>103</v>
      </c>
      <c r="C391" s="120" t="s">
        <v>102</v>
      </c>
      <c r="D391" s="65"/>
      <c r="E391" s="65"/>
      <c r="F391" s="65"/>
      <c r="G391" s="65"/>
      <c r="H391" s="65"/>
      <c r="I391" s="162"/>
      <c r="J391" s="161"/>
    </row>
    <row r="392" spans="2:10" ht="13.5" x14ac:dyDescent="0.2">
      <c r="B392" s="64" t="s">
        <v>401</v>
      </c>
      <c r="C392" s="119" t="s">
        <v>318</v>
      </c>
      <c r="D392" s="65" t="s">
        <v>9</v>
      </c>
      <c r="E392" s="65"/>
      <c r="F392" s="65"/>
      <c r="G392" s="65"/>
      <c r="H392" s="75"/>
      <c r="I392" s="162"/>
      <c r="J392" s="161">
        <v>1</v>
      </c>
    </row>
    <row r="393" spans="2:10" ht="13.5" x14ac:dyDescent="0.2">
      <c r="B393" s="74" t="s">
        <v>100</v>
      </c>
      <c r="C393" s="120" t="s">
        <v>99</v>
      </c>
      <c r="D393" s="65"/>
      <c r="E393" s="65"/>
      <c r="F393" s="65"/>
      <c r="G393" s="65"/>
      <c r="H393" s="65"/>
      <c r="I393" s="162"/>
      <c r="J393" s="161"/>
    </row>
    <row r="394" spans="2:10" ht="13.5" x14ac:dyDescent="0.2">
      <c r="B394" s="64" t="s">
        <v>98</v>
      </c>
      <c r="C394" s="119" t="s">
        <v>402</v>
      </c>
      <c r="D394" s="65" t="s">
        <v>9</v>
      </c>
      <c r="E394" s="65"/>
      <c r="F394" s="65"/>
      <c r="G394" s="65"/>
      <c r="H394" s="75"/>
      <c r="I394" s="162"/>
      <c r="J394" s="161">
        <v>4</v>
      </c>
    </row>
    <row r="395" spans="2:10" ht="13.5" x14ac:dyDescent="0.2">
      <c r="B395" s="74" t="s">
        <v>97</v>
      </c>
      <c r="C395" s="120" t="s">
        <v>23</v>
      </c>
      <c r="D395" s="65"/>
      <c r="E395" s="65"/>
      <c r="F395" s="65"/>
      <c r="G395" s="65"/>
      <c r="H395" s="65"/>
      <c r="I395" s="162"/>
      <c r="J395" s="161"/>
    </row>
    <row r="396" spans="2:10" ht="13.5" x14ac:dyDescent="0.2">
      <c r="B396" s="64" t="s">
        <v>322</v>
      </c>
      <c r="C396" s="119" t="s">
        <v>318</v>
      </c>
      <c r="D396" s="65" t="s">
        <v>9</v>
      </c>
      <c r="E396" s="65"/>
      <c r="F396" s="65"/>
      <c r="G396" s="65"/>
      <c r="H396" s="75"/>
      <c r="I396" s="162"/>
      <c r="J396" s="161">
        <v>3</v>
      </c>
    </row>
    <row r="397" spans="2:10" ht="13.5" x14ac:dyDescent="0.2">
      <c r="B397" s="74" t="s">
        <v>94</v>
      </c>
      <c r="C397" s="120" t="s">
        <v>93</v>
      </c>
      <c r="D397" s="65"/>
      <c r="E397" s="65"/>
      <c r="F397" s="65"/>
      <c r="G397" s="65"/>
      <c r="H397" s="65"/>
      <c r="I397" s="162"/>
      <c r="J397" s="161"/>
    </row>
    <row r="398" spans="2:10" ht="13.5" x14ac:dyDescent="0.2">
      <c r="B398" s="64" t="s">
        <v>92</v>
      </c>
      <c r="C398" s="119" t="s">
        <v>91</v>
      </c>
      <c r="D398" s="65" t="s">
        <v>9</v>
      </c>
      <c r="E398" s="65"/>
      <c r="F398" s="65"/>
      <c r="G398" s="65"/>
      <c r="H398" s="75"/>
      <c r="I398" s="162"/>
      <c r="J398" s="161">
        <f>4*3</f>
        <v>12</v>
      </c>
    </row>
    <row r="399" spans="2:10" ht="13.5" x14ac:dyDescent="0.2">
      <c r="B399" s="35" t="s">
        <v>300</v>
      </c>
      <c r="C399" s="34" t="s">
        <v>292</v>
      </c>
      <c r="D399" s="32"/>
      <c r="E399" s="156"/>
      <c r="F399" s="156"/>
      <c r="G399" s="156"/>
      <c r="H399" s="157"/>
      <c r="I399" s="157"/>
      <c r="J399" s="158"/>
    </row>
    <row r="400" spans="2:10" ht="13.5" x14ac:dyDescent="0.2">
      <c r="B400" s="33" t="s">
        <v>299</v>
      </c>
      <c r="C400" s="31" t="s">
        <v>321</v>
      </c>
      <c r="D400" s="32" t="s">
        <v>9</v>
      </c>
      <c r="E400" s="156"/>
      <c r="F400" s="156"/>
      <c r="G400" s="156"/>
      <c r="H400" s="157"/>
      <c r="I400" s="157"/>
      <c r="J400" s="158">
        <v>2</v>
      </c>
    </row>
    <row r="401" spans="2:10" ht="13.5" x14ac:dyDescent="0.2">
      <c r="B401" s="128" t="s">
        <v>193</v>
      </c>
      <c r="C401" s="34" t="s">
        <v>192</v>
      </c>
      <c r="D401" s="36"/>
      <c r="E401" s="156"/>
      <c r="F401" s="156"/>
      <c r="G401" s="156"/>
      <c r="H401" s="157"/>
      <c r="I401" s="157"/>
      <c r="J401" s="158"/>
    </row>
    <row r="402" spans="2:10" ht="13.5" x14ac:dyDescent="0.25">
      <c r="B402" s="37" t="s">
        <v>232</v>
      </c>
      <c r="C402" s="40" t="s">
        <v>349</v>
      </c>
      <c r="D402" s="36" t="s">
        <v>9</v>
      </c>
      <c r="E402" s="156"/>
      <c r="F402" s="156"/>
      <c r="G402" s="156"/>
      <c r="H402" s="157"/>
      <c r="I402" s="157"/>
      <c r="J402" s="158">
        <v>3</v>
      </c>
    </row>
    <row r="403" spans="2:10" ht="27" x14ac:dyDescent="0.2">
      <c r="B403" s="154"/>
      <c r="C403" s="29" t="s">
        <v>403</v>
      </c>
      <c r="D403" s="155"/>
      <c r="E403" s="156"/>
      <c r="F403" s="156"/>
      <c r="G403" s="156"/>
      <c r="H403" s="157"/>
      <c r="I403" s="157"/>
      <c r="J403" s="158"/>
    </row>
    <row r="404" spans="2:10" ht="13.5" x14ac:dyDescent="0.2">
      <c r="B404" s="13" t="s">
        <v>90</v>
      </c>
      <c r="C404" s="10" t="s">
        <v>13</v>
      </c>
      <c r="D404" s="12" t="s">
        <v>12</v>
      </c>
      <c r="E404" s="156">
        <f>1279.17+604.87</f>
        <v>1884.04</v>
      </c>
      <c r="F404" s="156">
        <v>0.6</v>
      </c>
      <c r="G404" s="156"/>
      <c r="H404" s="157">
        <f>E404*F404</f>
        <v>1130.424</v>
      </c>
      <c r="I404" s="157"/>
      <c r="J404" s="158"/>
    </row>
    <row r="405" spans="2:10" ht="27" x14ac:dyDescent="0.2">
      <c r="B405" s="28" t="s">
        <v>145</v>
      </c>
      <c r="C405" s="14" t="s">
        <v>144</v>
      </c>
      <c r="D405" s="12"/>
      <c r="E405" s="156"/>
      <c r="F405" s="156"/>
      <c r="G405" s="156"/>
      <c r="H405" s="157"/>
      <c r="I405" s="157"/>
      <c r="J405" s="158"/>
    </row>
    <row r="406" spans="2:10" ht="13.5" x14ac:dyDescent="0.2">
      <c r="B406" s="13" t="s">
        <v>243</v>
      </c>
      <c r="C406" s="10" t="s">
        <v>244</v>
      </c>
      <c r="D406" s="12" t="s">
        <v>11</v>
      </c>
      <c r="E406" s="156">
        <f>E404</f>
        <v>1884.04</v>
      </c>
      <c r="F406" s="156">
        <v>0.6</v>
      </c>
      <c r="G406" s="156">
        <v>0.6</v>
      </c>
      <c r="H406" s="157"/>
      <c r="I406" s="157">
        <f>F406*E406*G406*J406</f>
        <v>474.77807999999993</v>
      </c>
      <c r="J406" s="158">
        <v>0.7</v>
      </c>
    </row>
    <row r="407" spans="2:10" ht="13.5" x14ac:dyDescent="0.2">
      <c r="B407" s="28" t="s">
        <v>245</v>
      </c>
      <c r="C407" s="14" t="s">
        <v>246</v>
      </c>
      <c r="D407" s="12"/>
      <c r="E407" s="156"/>
      <c r="F407" s="156"/>
      <c r="G407" s="156"/>
      <c r="H407" s="157"/>
      <c r="I407" s="157"/>
      <c r="J407" s="158"/>
    </row>
    <row r="408" spans="2:10" ht="13.5" x14ac:dyDescent="0.2">
      <c r="B408" s="13" t="s">
        <v>247</v>
      </c>
      <c r="C408" s="10" t="s">
        <v>248</v>
      </c>
      <c r="D408" s="12" t="s">
        <v>11</v>
      </c>
      <c r="E408" s="156">
        <f>E406</f>
        <v>1884.04</v>
      </c>
      <c r="F408" s="156">
        <v>0.6</v>
      </c>
      <c r="G408" s="156">
        <v>0.6</v>
      </c>
      <c r="H408" s="157"/>
      <c r="I408" s="157">
        <f>E408*F408*G408*J408</f>
        <v>203.47631999999996</v>
      </c>
      <c r="J408" s="158">
        <v>0.3</v>
      </c>
    </row>
    <row r="409" spans="2:10" ht="13.5" x14ac:dyDescent="0.2">
      <c r="B409" s="28" t="s">
        <v>140</v>
      </c>
      <c r="C409" s="14" t="s">
        <v>249</v>
      </c>
      <c r="D409" s="12"/>
      <c r="E409" s="156"/>
      <c r="F409" s="156"/>
      <c r="G409" s="156"/>
      <c r="H409" s="157"/>
      <c r="I409" s="157"/>
      <c r="J409" s="158"/>
    </row>
    <row r="410" spans="2:10" ht="13.5" x14ac:dyDescent="0.2">
      <c r="B410" s="13" t="s">
        <v>139</v>
      </c>
      <c r="C410" s="10" t="s">
        <v>138</v>
      </c>
      <c r="D410" s="12" t="s">
        <v>11</v>
      </c>
      <c r="E410" s="156">
        <f>E408</f>
        <v>1884.04</v>
      </c>
      <c r="F410" s="156">
        <v>0.6</v>
      </c>
      <c r="G410" s="156">
        <v>0.1</v>
      </c>
      <c r="H410" s="157"/>
      <c r="I410" s="157">
        <f>E410*F410*G410</f>
        <v>113.0424</v>
      </c>
      <c r="J410" s="158"/>
    </row>
    <row r="411" spans="2:10" ht="13.5" x14ac:dyDescent="0.2">
      <c r="B411" s="28" t="s">
        <v>137</v>
      </c>
      <c r="C411" s="14" t="s">
        <v>136</v>
      </c>
      <c r="D411" s="12"/>
      <c r="E411" s="156"/>
      <c r="F411" s="156"/>
      <c r="G411" s="156"/>
      <c r="H411" s="157"/>
      <c r="I411" s="157"/>
      <c r="J411" s="158"/>
    </row>
    <row r="412" spans="2:10" ht="27" x14ac:dyDescent="0.2">
      <c r="B412" s="13" t="s">
        <v>135</v>
      </c>
      <c r="C412" s="10" t="s">
        <v>134</v>
      </c>
      <c r="D412" s="12" t="s">
        <v>11</v>
      </c>
      <c r="E412" s="156">
        <f>E410</f>
        <v>1884.04</v>
      </c>
      <c r="F412" s="156">
        <v>0.6</v>
      </c>
      <c r="G412" s="156">
        <v>0.5</v>
      </c>
      <c r="H412" s="157"/>
      <c r="I412" s="157">
        <f>E412*F412*G412</f>
        <v>565.21199999999999</v>
      </c>
      <c r="J412" s="158"/>
    </row>
    <row r="413" spans="2:10" ht="40.5" x14ac:dyDescent="0.2">
      <c r="B413" s="28" t="s">
        <v>133</v>
      </c>
      <c r="C413" s="14" t="s">
        <v>132</v>
      </c>
      <c r="D413" s="12"/>
      <c r="E413" s="156"/>
      <c r="F413" s="156"/>
      <c r="G413" s="156"/>
      <c r="H413" s="157"/>
      <c r="I413" s="157"/>
      <c r="J413" s="158"/>
    </row>
    <row r="414" spans="2:10" ht="13.5" x14ac:dyDescent="0.2">
      <c r="B414" s="13" t="s">
        <v>335</v>
      </c>
      <c r="C414" s="10" t="s">
        <v>328</v>
      </c>
      <c r="D414" s="12" t="s">
        <v>10</v>
      </c>
      <c r="E414" s="156">
        <f>E412</f>
        <v>1884.04</v>
      </c>
      <c r="F414" s="156"/>
      <c r="G414" s="156"/>
      <c r="H414" s="157"/>
      <c r="I414" s="157"/>
      <c r="J414" s="158"/>
    </row>
    <row r="415" spans="2:10" ht="13.5" x14ac:dyDescent="0.2">
      <c r="B415" s="74" t="s">
        <v>121</v>
      </c>
      <c r="C415" s="120" t="s">
        <v>120</v>
      </c>
      <c r="D415" s="64"/>
      <c r="E415" s="64"/>
      <c r="F415" s="64"/>
      <c r="G415" s="64"/>
      <c r="H415" s="64"/>
      <c r="I415" s="63"/>
      <c r="J415" s="66"/>
    </row>
    <row r="416" spans="2:10" ht="13.5" x14ac:dyDescent="0.2">
      <c r="B416" s="64" t="s">
        <v>395</v>
      </c>
      <c r="C416" s="119" t="s">
        <v>318</v>
      </c>
      <c r="D416" s="65" t="s">
        <v>9</v>
      </c>
      <c r="E416" s="64"/>
      <c r="F416" s="64"/>
      <c r="G416" s="64"/>
      <c r="H416" s="74"/>
      <c r="I416" s="63"/>
      <c r="J416" s="161">
        <v>2</v>
      </c>
    </row>
    <row r="417" spans="2:10" ht="27" x14ac:dyDescent="0.2">
      <c r="B417" s="74" t="s">
        <v>128</v>
      </c>
      <c r="C417" s="120" t="s">
        <v>127</v>
      </c>
      <c r="D417" s="64"/>
      <c r="E417" s="65"/>
      <c r="F417" s="64"/>
      <c r="G417" s="64"/>
      <c r="H417" s="64"/>
      <c r="I417" s="63"/>
      <c r="J417" s="62"/>
    </row>
    <row r="418" spans="2:10" ht="13.5" x14ac:dyDescent="0.2">
      <c r="B418" s="64" t="s">
        <v>320</v>
      </c>
      <c r="C418" s="119" t="s">
        <v>318</v>
      </c>
      <c r="D418" s="159" t="s">
        <v>10</v>
      </c>
      <c r="E418" s="160">
        <v>4.5199999999999996</v>
      </c>
      <c r="F418" s="64"/>
      <c r="G418" s="64"/>
      <c r="H418" s="64"/>
      <c r="I418" s="63"/>
      <c r="J418" s="62"/>
    </row>
    <row r="419" spans="2:10" ht="27" x14ac:dyDescent="0.2">
      <c r="B419" s="74" t="s">
        <v>216</v>
      </c>
      <c r="C419" s="120" t="s">
        <v>126</v>
      </c>
      <c r="D419" s="64"/>
      <c r="E419" s="64"/>
      <c r="F419" s="64"/>
      <c r="G419" s="64"/>
      <c r="H419" s="64"/>
      <c r="I419" s="63"/>
      <c r="J419" s="62"/>
    </row>
    <row r="420" spans="2:10" ht="13.5" x14ac:dyDescent="0.2">
      <c r="B420" s="64" t="s">
        <v>404</v>
      </c>
      <c r="C420" s="119" t="s">
        <v>398</v>
      </c>
      <c r="D420" s="65" t="s">
        <v>9</v>
      </c>
      <c r="E420" s="64"/>
      <c r="F420" s="64"/>
      <c r="G420" s="64"/>
      <c r="H420" s="74"/>
      <c r="I420" s="63"/>
      <c r="J420" s="161">
        <v>4</v>
      </c>
    </row>
    <row r="421" spans="2:10" ht="27" x14ac:dyDescent="0.2">
      <c r="B421" s="28" t="s">
        <v>209</v>
      </c>
      <c r="C421" s="14" t="s">
        <v>250</v>
      </c>
      <c r="D421" s="12"/>
      <c r="E421" s="156"/>
      <c r="F421" s="156"/>
      <c r="G421" s="156"/>
      <c r="H421" s="157"/>
      <c r="I421" s="157"/>
      <c r="J421" s="158"/>
    </row>
    <row r="422" spans="2:10" ht="13.5" x14ac:dyDescent="0.2">
      <c r="B422" s="37" t="s">
        <v>379</v>
      </c>
      <c r="C422" s="31" t="s">
        <v>372</v>
      </c>
      <c r="D422" s="36" t="s">
        <v>10</v>
      </c>
      <c r="E422" s="156">
        <f>E414</f>
        <v>1884.04</v>
      </c>
      <c r="F422" s="156"/>
      <c r="G422" s="156"/>
      <c r="H422" s="157"/>
      <c r="I422" s="157"/>
      <c r="J422" s="158"/>
    </row>
    <row r="423" spans="2:10" ht="27" x14ac:dyDescent="0.2">
      <c r="B423" s="28"/>
      <c r="C423" s="14" t="s">
        <v>405</v>
      </c>
      <c r="D423" s="12"/>
      <c r="E423" s="156"/>
      <c r="F423" s="156"/>
      <c r="G423" s="156"/>
      <c r="H423" s="157"/>
      <c r="I423" s="157"/>
      <c r="J423" s="158"/>
    </row>
    <row r="424" spans="2:10" ht="13.5" x14ac:dyDescent="0.2">
      <c r="B424" s="13" t="s">
        <v>406</v>
      </c>
      <c r="C424" s="10" t="s">
        <v>373</v>
      </c>
      <c r="D424" s="12"/>
      <c r="E424" s="156"/>
      <c r="F424" s="156"/>
      <c r="G424" s="156"/>
      <c r="H424" s="157"/>
      <c r="I424" s="157"/>
      <c r="J424" s="158"/>
    </row>
    <row r="425" spans="2:10" ht="13.5" x14ac:dyDescent="0.2">
      <c r="B425" s="13" t="s">
        <v>407</v>
      </c>
      <c r="C425" s="10" t="s">
        <v>336</v>
      </c>
      <c r="D425" s="12" t="s">
        <v>9</v>
      </c>
      <c r="E425" s="156"/>
      <c r="F425" s="156"/>
      <c r="G425" s="156"/>
      <c r="H425" s="157"/>
      <c r="I425" s="157"/>
      <c r="J425" s="158">
        <v>2</v>
      </c>
    </row>
    <row r="426" spans="2:10" ht="13.5" x14ac:dyDescent="0.2">
      <c r="B426" s="28" t="s">
        <v>125</v>
      </c>
      <c r="C426" s="14" t="s">
        <v>265</v>
      </c>
      <c r="D426" s="12"/>
      <c r="E426" s="156"/>
      <c r="F426" s="156"/>
      <c r="G426" s="156"/>
      <c r="H426" s="157"/>
      <c r="I426" s="157"/>
      <c r="J426" s="158"/>
    </row>
    <row r="427" spans="2:10" ht="13.5" x14ac:dyDescent="0.2">
      <c r="B427" s="13" t="s">
        <v>266</v>
      </c>
      <c r="C427" s="10" t="s">
        <v>267</v>
      </c>
      <c r="D427" s="12" t="s">
        <v>59</v>
      </c>
      <c r="E427" s="156"/>
      <c r="F427" s="156"/>
      <c r="G427" s="156"/>
      <c r="H427" s="157"/>
      <c r="I427" s="157"/>
      <c r="J427" s="158">
        <v>3</v>
      </c>
    </row>
    <row r="428" spans="2:10" ht="13.5" x14ac:dyDescent="0.2">
      <c r="B428" s="28" t="s">
        <v>106</v>
      </c>
      <c r="C428" s="14" t="s">
        <v>268</v>
      </c>
      <c r="D428" s="12"/>
      <c r="E428" s="156"/>
      <c r="F428" s="156"/>
      <c r="G428" s="156"/>
      <c r="H428" s="157"/>
      <c r="I428" s="157"/>
      <c r="J428" s="158"/>
    </row>
    <row r="429" spans="2:10" ht="13.5" x14ac:dyDescent="0.2">
      <c r="B429" s="13" t="s">
        <v>269</v>
      </c>
      <c r="C429" s="10" t="s">
        <v>270</v>
      </c>
      <c r="D429" s="12" t="s">
        <v>9</v>
      </c>
      <c r="E429" s="156"/>
      <c r="F429" s="156"/>
      <c r="G429" s="156"/>
      <c r="H429" s="157"/>
      <c r="I429" s="157"/>
      <c r="J429" s="158">
        <v>3</v>
      </c>
    </row>
    <row r="430" spans="2:10" ht="13.5" x14ac:dyDescent="0.2">
      <c r="B430" s="28" t="s">
        <v>271</v>
      </c>
      <c r="C430" s="14" t="s">
        <v>272</v>
      </c>
      <c r="D430" s="12"/>
      <c r="E430" s="156"/>
      <c r="F430" s="156"/>
      <c r="G430" s="156"/>
      <c r="H430" s="157"/>
      <c r="I430" s="157"/>
      <c r="J430" s="158"/>
    </row>
    <row r="431" spans="2:10" ht="13.5" x14ac:dyDescent="0.2">
      <c r="B431" s="13" t="s">
        <v>273</v>
      </c>
      <c r="C431" s="10" t="s">
        <v>274</v>
      </c>
      <c r="D431" s="12" t="s">
        <v>9</v>
      </c>
      <c r="E431" s="156"/>
      <c r="F431" s="156"/>
      <c r="G431" s="156"/>
      <c r="H431" s="157"/>
      <c r="I431" s="157"/>
      <c r="J431" s="158">
        <v>3</v>
      </c>
    </row>
    <row r="432" spans="2:10" ht="54" x14ac:dyDescent="0.2">
      <c r="B432" s="74" t="s">
        <v>119</v>
      </c>
      <c r="C432" s="120" t="s">
        <v>118</v>
      </c>
      <c r="D432" s="64"/>
      <c r="E432" s="64"/>
      <c r="F432" s="64"/>
      <c r="G432" s="64"/>
      <c r="H432" s="64"/>
      <c r="I432" s="63"/>
      <c r="J432" s="62"/>
    </row>
    <row r="433" spans="2:10" ht="13.5" x14ac:dyDescent="0.2">
      <c r="B433" s="64"/>
      <c r="C433" s="119" t="s">
        <v>117</v>
      </c>
      <c r="D433" s="64"/>
      <c r="E433" s="64"/>
      <c r="F433" s="64"/>
      <c r="G433" s="64"/>
      <c r="H433" s="64"/>
      <c r="I433" s="63"/>
      <c r="J433" s="62"/>
    </row>
    <row r="434" spans="2:10" ht="13.5" x14ac:dyDescent="0.2">
      <c r="B434" s="64" t="s">
        <v>408</v>
      </c>
      <c r="C434" s="119" t="s">
        <v>288</v>
      </c>
      <c r="D434" s="65" t="s">
        <v>10</v>
      </c>
      <c r="E434" s="75">
        <v>4.5199999999999996</v>
      </c>
      <c r="F434" s="65"/>
      <c r="G434" s="65"/>
      <c r="H434" s="65"/>
      <c r="I434" s="162"/>
      <c r="J434" s="163"/>
    </row>
    <row r="435" spans="2:10" ht="13.5" x14ac:dyDescent="0.2">
      <c r="B435" s="64"/>
      <c r="C435" s="120" t="s">
        <v>116</v>
      </c>
      <c r="D435" s="65"/>
      <c r="E435" s="65"/>
      <c r="F435" s="65"/>
      <c r="G435" s="65"/>
      <c r="H435" s="65"/>
      <c r="I435" s="162"/>
      <c r="J435" s="163"/>
    </row>
    <row r="436" spans="2:10" ht="13.5" x14ac:dyDescent="0.2">
      <c r="B436" s="64" t="s">
        <v>329</v>
      </c>
      <c r="C436" s="119" t="s">
        <v>330</v>
      </c>
      <c r="D436" s="65" t="s">
        <v>9</v>
      </c>
      <c r="E436" s="65"/>
      <c r="F436" s="65"/>
      <c r="G436" s="65"/>
      <c r="H436" s="75"/>
      <c r="I436" s="162"/>
      <c r="J436" s="161">
        <v>3</v>
      </c>
    </row>
    <row r="437" spans="2:10" ht="13.5" x14ac:dyDescent="0.2">
      <c r="B437" s="64"/>
      <c r="C437" s="120" t="s">
        <v>114</v>
      </c>
      <c r="D437" s="65"/>
      <c r="E437" s="65"/>
      <c r="F437" s="65"/>
      <c r="G437" s="65"/>
      <c r="H437" s="65"/>
      <c r="I437" s="162"/>
      <c r="J437" s="161"/>
    </row>
    <row r="438" spans="2:10" ht="13.5" x14ac:dyDescent="0.2">
      <c r="B438" s="64" t="s">
        <v>409</v>
      </c>
      <c r="C438" s="119" t="s">
        <v>410</v>
      </c>
      <c r="D438" s="65" t="s">
        <v>9</v>
      </c>
      <c r="E438" s="65"/>
      <c r="F438" s="65"/>
      <c r="G438" s="65"/>
      <c r="H438" s="75"/>
      <c r="I438" s="162"/>
      <c r="J438" s="161">
        <v>2</v>
      </c>
    </row>
    <row r="439" spans="2:10" ht="27" x14ac:dyDescent="0.2">
      <c r="B439" s="64"/>
      <c r="C439" s="120" t="s">
        <v>112</v>
      </c>
      <c r="D439" s="65"/>
      <c r="E439" s="65"/>
      <c r="F439" s="65"/>
      <c r="G439" s="65"/>
      <c r="H439" s="65"/>
      <c r="I439" s="162"/>
      <c r="J439" s="161"/>
    </row>
    <row r="440" spans="2:10" ht="13.5" x14ac:dyDescent="0.2">
      <c r="B440" s="64" t="s">
        <v>411</v>
      </c>
      <c r="C440" s="119" t="s">
        <v>410</v>
      </c>
      <c r="D440" s="65" t="s">
        <v>9</v>
      </c>
      <c r="E440" s="65"/>
      <c r="F440" s="65"/>
      <c r="G440" s="65"/>
      <c r="H440" s="75"/>
      <c r="I440" s="162"/>
      <c r="J440" s="161">
        <v>1</v>
      </c>
    </row>
    <row r="441" spans="2:10" ht="27" x14ac:dyDescent="0.2">
      <c r="B441" s="74" t="s">
        <v>103</v>
      </c>
      <c r="C441" s="120" t="s">
        <v>102</v>
      </c>
      <c r="D441" s="65"/>
      <c r="E441" s="65"/>
      <c r="F441" s="65"/>
      <c r="G441" s="65"/>
      <c r="H441" s="65"/>
      <c r="I441" s="162"/>
      <c r="J441" s="161"/>
    </row>
    <row r="442" spans="2:10" ht="13.5" x14ac:dyDescent="0.2">
      <c r="B442" s="64" t="s">
        <v>412</v>
      </c>
      <c r="C442" s="119" t="s">
        <v>318</v>
      </c>
      <c r="D442" s="65" t="s">
        <v>9</v>
      </c>
      <c r="E442" s="65"/>
      <c r="F442" s="65"/>
      <c r="G442" s="65"/>
      <c r="H442" s="75"/>
      <c r="I442" s="162"/>
      <c r="J442" s="161">
        <v>2</v>
      </c>
    </row>
    <row r="443" spans="2:10" ht="13.5" x14ac:dyDescent="0.2">
      <c r="B443" s="74" t="s">
        <v>100</v>
      </c>
      <c r="C443" s="120" t="s">
        <v>99</v>
      </c>
      <c r="D443" s="65"/>
      <c r="E443" s="65"/>
      <c r="F443" s="65"/>
      <c r="G443" s="65"/>
      <c r="H443" s="65"/>
      <c r="I443" s="162"/>
      <c r="J443" s="161"/>
    </row>
    <row r="444" spans="2:10" ht="13.5" x14ac:dyDescent="0.2">
      <c r="B444" s="64" t="s">
        <v>98</v>
      </c>
      <c r="C444" s="119" t="s">
        <v>402</v>
      </c>
      <c r="D444" s="65" t="s">
        <v>9</v>
      </c>
      <c r="E444" s="65"/>
      <c r="F444" s="65"/>
      <c r="G444" s="65"/>
      <c r="H444" s="75"/>
      <c r="I444" s="162"/>
      <c r="J444" s="161">
        <v>4</v>
      </c>
    </row>
    <row r="445" spans="2:10" ht="13.5" x14ac:dyDescent="0.2">
      <c r="B445" s="74" t="s">
        <v>97</v>
      </c>
      <c r="C445" s="120" t="s">
        <v>23</v>
      </c>
      <c r="D445" s="65"/>
      <c r="E445" s="65"/>
      <c r="F445" s="65"/>
      <c r="G445" s="65"/>
      <c r="H445" s="65"/>
      <c r="I445" s="162"/>
      <c r="J445" s="161"/>
    </row>
    <row r="446" spans="2:10" ht="13.5" x14ac:dyDescent="0.2">
      <c r="B446" s="64" t="s">
        <v>363</v>
      </c>
      <c r="C446" s="119" t="s">
        <v>318</v>
      </c>
      <c r="D446" s="65" t="s">
        <v>9</v>
      </c>
      <c r="E446" s="65"/>
      <c r="F446" s="65"/>
      <c r="G446" s="65"/>
      <c r="H446" s="75"/>
      <c r="I446" s="162"/>
      <c r="J446" s="161">
        <v>3</v>
      </c>
    </row>
    <row r="447" spans="2:10" ht="13.5" x14ac:dyDescent="0.2">
      <c r="B447" s="74" t="s">
        <v>94</v>
      </c>
      <c r="C447" s="120" t="s">
        <v>93</v>
      </c>
      <c r="D447" s="65"/>
      <c r="E447" s="65"/>
      <c r="F447" s="65"/>
      <c r="G447" s="65"/>
      <c r="H447" s="65"/>
      <c r="I447" s="162"/>
      <c r="J447" s="161"/>
    </row>
    <row r="448" spans="2:10" ht="13.5" x14ac:dyDescent="0.2">
      <c r="B448" s="64" t="s">
        <v>92</v>
      </c>
      <c r="C448" s="119" t="s">
        <v>91</v>
      </c>
      <c r="D448" s="65" t="s">
        <v>9</v>
      </c>
      <c r="E448" s="65"/>
      <c r="F448" s="65"/>
      <c r="G448" s="65"/>
      <c r="H448" s="75"/>
      <c r="I448" s="162"/>
      <c r="J448" s="161">
        <f>4*2</f>
        <v>8</v>
      </c>
    </row>
    <row r="449" spans="2:10" ht="13.5" x14ac:dyDescent="0.2">
      <c r="B449" s="35" t="s">
        <v>300</v>
      </c>
      <c r="C449" s="34" t="s">
        <v>292</v>
      </c>
      <c r="D449" s="32"/>
      <c r="E449" s="156"/>
      <c r="F449" s="156"/>
      <c r="G449" s="156"/>
      <c r="H449" s="157"/>
      <c r="I449" s="157"/>
      <c r="J449" s="158"/>
    </row>
    <row r="450" spans="2:10" ht="13.5" x14ac:dyDescent="0.2">
      <c r="B450" s="33" t="s">
        <v>299</v>
      </c>
      <c r="C450" s="31" t="s">
        <v>321</v>
      </c>
      <c r="D450" s="32" t="s">
        <v>9</v>
      </c>
      <c r="E450" s="156"/>
      <c r="F450" s="156"/>
      <c r="G450" s="156"/>
      <c r="H450" s="157"/>
      <c r="I450" s="157"/>
      <c r="J450" s="158">
        <v>2</v>
      </c>
    </row>
    <row r="451" spans="2:10" ht="13.5" x14ac:dyDescent="0.2">
      <c r="B451" s="128" t="s">
        <v>193</v>
      </c>
      <c r="C451" s="34" t="s">
        <v>192</v>
      </c>
      <c r="D451" s="36"/>
      <c r="E451" s="156"/>
      <c r="F451" s="156"/>
      <c r="G451" s="156"/>
      <c r="H451" s="157"/>
      <c r="I451" s="157"/>
      <c r="J451" s="158"/>
    </row>
    <row r="452" spans="2:10" ht="13.5" x14ac:dyDescent="0.25">
      <c r="B452" s="37" t="s">
        <v>232</v>
      </c>
      <c r="C452" s="40" t="s">
        <v>349</v>
      </c>
      <c r="D452" s="36" t="s">
        <v>9</v>
      </c>
      <c r="E452" s="156"/>
      <c r="F452" s="156"/>
      <c r="G452" s="156"/>
      <c r="H452" s="157"/>
      <c r="I452" s="157"/>
      <c r="J452" s="158">
        <v>1</v>
      </c>
    </row>
    <row r="453" spans="2:10" ht="27" x14ac:dyDescent="0.2">
      <c r="B453" s="13"/>
      <c r="C453" s="29" t="s">
        <v>413</v>
      </c>
      <c r="D453" s="12"/>
      <c r="E453" s="1"/>
      <c r="F453" s="1"/>
      <c r="G453" s="1"/>
      <c r="H453" s="1"/>
      <c r="I453" s="1"/>
      <c r="J453" s="1"/>
    </row>
    <row r="454" spans="2:10" ht="13.5" x14ac:dyDescent="0.2">
      <c r="B454" s="145" t="s">
        <v>90</v>
      </c>
      <c r="C454" s="146" t="s">
        <v>338</v>
      </c>
      <c r="D454" s="147" t="s">
        <v>12</v>
      </c>
      <c r="E454" s="1">
        <v>3.5</v>
      </c>
      <c r="F454" s="1">
        <v>3.5</v>
      </c>
      <c r="G454" s="1"/>
      <c r="H454" s="1">
        <f>E454*F454</f>
        <v>12.25</v>
      </c>
      <c r="I454" s="1"/>
      <c r="J454" s="1"/>
    </row>
    <row r="455" spans="2:10" ht="27" x14ac:dyDescent="0.25">
      <c r="B455" s="148" t="s">
        <v>339</v>
      </c>
      <c r="C455" s="149" t="s">
        <v>251</v>
      </c>
      <c r="D455" s="137"/>
      <c r="E455" s="1"/>
      <c r="F455" s="1"/>
      <c r="G455" s="1"/>
      <c r="H455" s="1"/>
      <c r="I455" s="1"/>
      <c r="J455" s="1"/>
    </row>
    <row r="456" spans="2:10" ht="13.5" x14ac:dyDescent="0.25">
      <c r="B456" s="136" t="s">
        <v>340</v>
      </c>
      <c r="C456" s="140" t="s">
        <v>248</v>
      </c>
      <c r="D456" s="137" t="s">
        <v>11</v>
      </c>
      <c r="E456" s="1">
        <v>3.5</v>
      </c>
      <c r="F456" s="1">
        <v>3.5</v>
      </c>
      <c r="G456" s="1">
        <v>0.15</v>
      </c>
      <c r="H456" s="1"/>
      <c r="I456" s="1">
        <f>E456*F456*G456</f>
        <v>1.8374999999999999</v>
      </c>
      <c r="J456" s="1"/>
    </row>
    <row r="457" spans="2:10" ht="13.5" x14ac:dyDescent="0.25">
      <c r="B457" s="148" t="s">
        <v>341</v>
      </c>
      <c r="C457" s="149" t="s">
        <v>342</v>
      </c>
      <c r="D457" s="137"/>
      <c r="E457" s="1"/>
      <c r="F457" s="1"/>
      <c r="G457" s="1"/>
      <c r="H457" s="1"/>
      <c r="I457" s="1"/>
      <c r="J457" s="1"/>
    </row>
    <row r="458" spans="2:10" ht="27" x14ac:dyDescent="0.25">
      <c r="B458" s="136" t="s">
        <v>343</v>
      </c>
      <c r="C458" s="140" t="s">
        <v>344</v>
      </c>
      <c r="D458" s="137" t="s">
        <v>11</v>
      </c>
      <c r="E458" s="1">
        <v>3.2</v>
      </c>
      <c r="F458" s="1">
        <v>3.2</v>
      </c>
      <c r="G458" s="1">
        <v>0.2</v>
      </c>
      <c r="H458" s="1"/>
      <c r="I458" s="1">
        <f>E458*F458*G458</f>
        <v>2.0480000000000005</v>
      </c>
      <c r="J458" s="1"/>
    </row>
    <row r="459" spans="2:10" ht="13.5" x14ac:dyDescent="0.25">
      <c r="B459" s="136"/>
      <c r="C459" s="140"/>
      <c r="D459" s="137"/>
      <c r="E459" s="1">
        <v>3.2</v>
      </c>
      <c r="F459" s="1"/>
      <c r="G459" s="1"/>
      <c r="H459" s="1">
        <f>(((0.2*0.4)/2)*3.2)</f>
        <v>0.12800000000000003</v>
      </c>
      <c r="I459" s="1">
        <f>E459*H459</f>
        <v>0.40960000000000013</v>
      </c>
      <c r="J459" s="1"/>
    </row>
    <row r="460" spans="2:10" ht="13.5" x14ac:dyDescent="0.25">
      <c r="B460" s="136"/>
      <c r="C460" s="140"/>
      <c r="D460" s="137"/>
      <c r="E460" s="1"/>
      <c r="F460" s="1"/>
      <c r="G460" s="1"/>
      <c r="H460" s="1"/>
      <c r="I460" s="164">
        <f>SUM(I458:I459)</f>
        <v>2.4576000000000007</v>
      </c>
      <c r="J460" s="1"/>
    </row>
    <row r="461" spans="2:10" ht="13.5" x14ac:dyDescent="0.25">
      <c r="B461" s="148" t="s">
        <v>253</v>
      </c>
      <c r="C461" s="149" t="s">
        <v>86</v>
      </c>
      <c r="D461" s="137"/>
      <c r="E461" s="1"/>
      <c r="F461" s="1"/>
      <c r="G461" s="1"/>
      <c r="H461" s="1"/>
      <c r="I461" s="1"/>
      <c r="J461" s="1"/>
    </row>
    <row r="462" spans="2:10" ht="13.5" x14ac:dyDescent="0.25">
      <c r="B462" s="136" t="s">
        <v>345</v>
      </c>
      <c r="C462" s="140" t="s">
        <v>346</v>
      </c>
      <c r="D462" s="137" t="s">
        <v>12</v>
      </c>
      <c r="E462" s="1">
        <v>3.2</v>
      </c>
      <c r="F462" s="1"/>
      <c r="G462" s="1">
        <v>0.15</v>
      </c>
      <c r="H462" s="1">
        <f>E462*G462*J462</f>
        <v>1.92</v>
      </c>
      <c r="I462" s="1"/>
      <c r="J462" s="1">
        <v>4</v>
      </c>
    </row>
    <row r="463" spans="2:10" ht="13.5" x14ac:dyDescent="0.25">
      <c r="B463" s="136"/>
      <c r="C463" s="150" t="s">
        <v>352</v>
      </c>
      <c r="D463" s="137"/>
      <c r="E463" s="1"/>
      <c r="F463" s="1"/>
      <c r="G463" s="1"/>
      <c r="H463" s="1"/>
      <c r="I463" s="1"/>
      <c r="J463" s="1"/>
    </row>
    <row r="464" spans="2:10" ht="13.5" x14ac:dyDescent="0.25">
      <c r="B464" s="148" t="s">
        <v>353</v>
      </c>
      <c r="C464" s="149" t="s">
        <v>83</v>
      </c>
      <c r="D464" s="137"/>
      <c r="E464" s="1"/>
      <c r="F464" s="1"/>
      <c r="G464" s="1"/>
      <c r="H464" s="1"/>
      <c r="I464" s="1"/>
      <c r="J464" s="1"/>
    </row>
    <row r="465" spans="2:10" ht="13.5" x14ac:dyDescent="0.25">
      <c r="B465" s="136" t="s">
        <v>354</v>
      </c>
      <c r="C465" s="140" t="s">
        <v>252</v>
      </c>
      <c r="D465" s="137" t="s">
        <v>11</v>
      </c>
      <c r="E465" s="1">
        <v>3.2</v>
      </c>
      <c r="F465" s="1">
        <v>3.2</v>
      </c>
      <c r="G465" s="1">
        <v>0.15</v>
      </c>
      <c r="H465" s="1"/>
      <c r="I465" s="1">
        <f>E465*F465*G465</f>
        <v>1.5360000000000003</v>
      </c>
      <c r="J465" s="1"/>
    </row>
    <row r="466" spans="2:10" ht="13.5" x14ac:dyDescent="0.25">
      <c r="B466" s="136" t="s">
        <v>77</v>
      </c>
      <c r="C466" s="140" t="s">
        <v>254</v>
      </c>
      <c r="D466" s="137" t="s">
        <v>39</v>
      </c>
      <c r="E466" s="1">
        <v>3.2</v>
      </c>
      <c r="F466" s="1">
        <v>3.2</v>
      </c>
      <c r="G466" s="1"/>
      <c r="H466" s="1"/>
      <c r="I466" s="1"/>
      <c r="J466" s="165">
        <f>((3.2/0.2)*2)*3.2*0.568</f>
        <v>58.163199999999996</v>
      </c>
    </row>
    <row r="467" spans="2:10" ht="13.5" x14ac:dyDescent="0.25">
      <c r="B467" s="136" t="s">
        <v>417</v>
      </c>
      <c r="C467" s="140" t="s">
        <v>414</v>
      </c>
      <c r="D467" s="137" t="s">
        <v>9</v>
      </c>
      <c r="E467" s="1"/>
      <c r="F467" s="1"/>
      <c r="G467" s="1"/>
      <c r="H467" s="1"/>
      <c r="I467" s="1"/>
      <c r="J467" s="1">
        <v>1</v>
      </c>
    </row>
    <row r="468" spans="2:10" ht="27" x14ac:dyDescent="0.25">
      <c r="B468" s="136" t="s">
        <v>419</v>
      </c>
      <c r="C468" s="140" t="s">
        <v>415</v>
      </c>
      <c r="D468" s="137" t="s">
        <v>9</v>
      </c>
      <c r="E468" s="1"/>
      <c r="F468" s="1"/>
      <c r="G468" s="1"/>
      <c r="H468" s="1"/>
      <c r="I468" s="1"/>
      <c r="J468" s="1">
        <v>1</v>
      </c>
    </row>
    <row r="469" spans="2:10" ht="27" x14ac:dyDescent="0.25">
      <c r="B469" s="136" t="s">
        <v>418</v>
      </c>
      <c r="C469" s="140" t="s">
        <v>416</v>
      </c>
      <c r="D469" s="137" t="s">
        <v>9</v>
      </c>
      <c r="E469" s="1"/>
      <c r="F469" s="1"/>
      <c r="G469" s="1"/>
      <c r="H469" s="1"/>
      <c r="I469" s="1"/>
      <c r="J469" s="1">
        <v>1</v>
      </c>
    </row>
    <row r="470" spans="2:10" ht="27" x14ac:dyDescent="0.25">
      <c r="B470" s="151" t="s">
        <v>420</v>
      </c>
      <c r="C470" s="152" t="s">
        <v>364</v>
      </c>
      <c r="D470" s="153" t="s">
        <v>9</v>
      </c>
      <c r="E470" s="1"/>
      <c r="F470" s="1"/>
      <c r="G470" s="1"/>
      <c r="H470" s="1"/>
      <c r="I470" s="1"/>
      <c r="J470" s="1">
        <v>1</v>
      </c>
    </row>
    <row r="471" spans="2:10" ht="13.5" x14ac:dyDescent="0.2">
      <c r="B471" s="166"/>
      <c r="C471" s="10"/>
      <c r="D471" s="166"/>
      <c r="E471" s="166"/>
      <c r="F471" s="156"/>
      <c r="G471" s="156"/>
      <c r="H471" s="157"/>
      <c r="I471" s="157"/>
      <c r="J471" s="158"/>
    </row>
    <row r="472" spans="2:10" ht="13.5" x14ac:dyDescent="0.2">
      <c r="B472" s="166"/>
      <c r="C472" s="10"/>
      <c r="D472" s="166"/>
      <c r="E472" s="166"/>
      <c r="F472" s="156"/>
      <c r="G472" s="156"/>
      <c r="H472" s="157"/>
      <c r="I472" s="157"/>
      <c r="J472" s="158"/>
    </row>
    <row r="473" spans="2:10" ht="13.5" x14ac:dyDescent="0.2">
      <c r="B473" s="166"/>
      <c r="C473" s="10"/>
      <c r="D473" s="166"/>
      <c r="E473" s="166"/>
      <c r="F473" s="156"/>
      <c r="G473" s="156"/>
      <c r="H473" s="157"/>
      <c r="I473" s="157"/>
      <c r="J473" s="158"/>
    </row>
    <row r="474" spans="2:10" ht="13.5" x14ac:dyDescent="0.2">
      <c r="B474" s="166"/>
      <c r="C474" s="10"/>
      <c r="D474" s="166"/>
      <c r="E474" s="166"/>
      <c r="F474" s="156"/>
      <c r="G474" s="156"/>
      <c r="H474" s="157"/>
      <c r="I474" s="157"/>
      <c r="J474" s="158"/>
    </row>
    <row r="475" spans="2:10" ht="13.5" x14ac:dyDescent="0.2">
      <c r="B475" s="166"/>
      <c r="C475" s="10"/>
      <c r="D475" s="166"/>
      <c r="E475" s="166"/>
      <c r="F475" s="156"/>
      <c r="G475" s="156"/>
      <c r="H475" s="157"/>
      <c r="I475" s="157"/>
      <c r="J475" s="158"/>
    </row>
    <row r="476" spans="2:10" ht="13.5" x14ac:dyDescent="0.2">
      <c r="B476" s="166"/>
      <c r="C476" s="10"/>
      <c r="D476" s="166"/>
      <c r="E476" s="166"/>
      <c r="F476" s="156"/>
      <c r="G476" s="156"/>
      <c r="H476" s="157"/>
      <c r="I476" s="157"/>
      <c r="J476" s="158"/>
    </row>
    <row r="477" spans="2:10" ht="13.5" x14ac:dyDescent="0.2">
      <c r="B477" s="166"/>
      <c r="C477" s="10"/>
      <c r="D477" s="166"/>
      <c r="E477" s="166"/>
      <c r="F477" s="156"/>
      <c r="G477" s="156"/>
      <c r="H477" s="157"/>
      <c r="I477" s="157"/>
      <c r="J477" s="158"/>
    </row>
    <row r="478" spans="2:10" ht="13.5" x14ac:dyDescent="0.2">
      <c r="B478" s="166"/>
      <c r="C478" s="10"/>
      <c r="D478" s="166"/>
      <c r="E478" s="166"/>
      <c r="F478" s="156"/>
      <c r="G478" s="156"/>
      <c r="H478" s="157"/>
      <c r="I478" s="157"/>
      <c r="J478" s="158"/>
    </row>
    <row r="479" spans="2:10" ht="13.5" x14ac:dyDescent="0.2">
      <c r="B479" s="166"/>
      <c r="C479" s="10"/>
      <c r="D479" s="166"/>
      <c r="E479" s="166"/>
      <c r="F479" s="156"/>
      <c r="G479" s="156"/>
      <c r="H479" s="157"/>
      <c r="I479" s="157"/>
      <c r="J479" s="158"/>
    </row>
    <row r="480" spans="2:10" ht="13.5" x14ac:dyDescent="0.2">
      <c r="B480" s="166"/>
      <c r="C480" s="10"/>
      <c r="D480" s="166"/>
      <c r="E480" s="166"/>
      <c r="F480" s="156"/>
      <c r="G480" s="156"/>
      <c r="H480" s="157"/>
      <c r="I480" s="157"/>
      <c r="J480" s="158"/>
    </row>
    <row r="481" spans="2:10" ht="13.5" x14ac:dyDescent="0.2">
      <c r="B481" s="166"/>
      <c r="C481" s="10"/>
      <c r="D481" s="166"/>
      <c r="E481" s="166"/>
      <c r="F481" s="156"/>
      <c r="G481" s="156"/>
      <c r="H481" s="157"/>
      <c r="I481" s="157"/>
      <c r="J481" s="158"/>
    </row>
    <row r="482" spans="2:10" ht="13.5" x14ac:dyDescent="0.2">
      <c r="B482" s="166"/>
      <c r="C482" s="10"/>
      <c r="D482" s="166"/>
      <c r="E482" s="166"/>
      <c r="F482" s="156"/>
      <c r="G482" s="156"/>
      <c r="H482" s="157"/>
      <c r="I482" s="157"/>
      <c r="J482" s="158"/>
    </row>
    <row r="483" spans="2:10" ht="13.5" x14ac:dyDescent="0.2">
      <c r="B483" s="166"/>
      <c r="C483" s="10"/>
      <c r="D483" s="166"/>
      <c r="E483" s="166"/>
      <c r="F483" s="156"/>
      <c r="G483" s="156"/>
      <c r="H483" s="157"/>
      <c r="I483" s="157"/>
      <c r="J483" s="158"/>
    </row>
    <row r="484" spans="2:10" ht="13.5" x14ac:dyDescent="0.2">
      <c r="B484" s="166"/>
      <c r="C484" s="10"/>
      <c r="D484" s="166"/>
      <c r="E484" s="166"/>
      <c r="F484" s="156"/>
      <c r="G484" s="156"/>
      <c r="H484" s="157"/>
      <c r="I484" s="157"/>
      <c r="J484" s="158"/>
    </row>
    <row r="485" spans="2:10" ht="13.5" x14ac:dyDescent="0.2">
      <c r="B485" s="166"/>
      <c r="C485" s="10"/>
      <c r="D485" s="166"/>
      <c r="E485" s="166"/>
      <c r="F485" s="156"/>
      <c r="G485" s="156"/>
      <c r="H485" s="157"/>
      <c r="I485" s="157"/>
      <c r="J485" s="158"/>
    </row>
    <row r="486" spans="2:10" ht="13.5" x14ac:dyDescent="0.2">
      <c r="B486" s="166"/>
      <c r="C486" s="10"/>
      <c r="D486" s="166"/>
      <c r="E486" s="166"/>
      <c r="F486" s="156"/>
      <c r="G486" s="156"/>
      <c r="H486" s="157"/>
      <c r="I486" s="157"/>
      <c r="J486" s="158"/>
    </row>
    <row r="487" spans="2:10" ht="13.5" x14ac:dyDescent="0.2">
      <c r="B487" s="166"/>
      <c r="C487" s="10"/>
      <c r="D487" s="166"/>
      <c r="E487" s="166"/>
      <c r="F487" s="156"/>
      <c r="G487" s="156"/>
      <c r="H487" s="157"/>
      <c r="I487" s="157"/>
      <c r="J487" s="158"/>
    </row>
    <row r="488" spans="2:10" ht="13.5" x14ac:dyDescent="0.2">
      <c r="B488" s="166"/>
      <c r="C488" s="10"/>
      <c r="D488" s="166"/>
      <c r="E488" s="166"/>
      <c r="F488" s="156"/>
      <c r="G488" s="156"/>
      <c r="H488" s="157"/>
      <c r="I488" s="157"/>
      <c r="J488" s="158"/>
    </row>
    <row r="489" spans="2:10" ht="13.5" x14ac:dyDescent="0.2">
      <c r="B489" s="166"/>
      <c r="C489" s="10"/>
      <c r="D489" s="166"/>
      <c r="E489" s="166"/>
      <c r="F489" s="156"/>
      <c r="G489" s="156"/>
      <c r="H489" s="157"/>
      <c r="I489" s="157"/>
      <c r="J489" s="158"/>
    </row>
    <row r="490" spans="2:10" ht="13.5" x14ac:dyDescent="0.2">
      <c r="B490" s="166"/>
      <c r="C490" s="10"/>
      <c r="D490" s="166"/>
      <c r="E490" s="166"/>
      <c r="F490" s="156"/>
      <c r="G490" s="156"/>
      <c r="H490" s="157"/>
      <c r="I490" s="157"/>
      <c r="J490" s="158"/>
    </row>
    <row r="491" spans="2:10" ht="13.5" x14ac:dyDescent="0.2">
      <c r="B491" s="166"/>
      <c r="C491" s="10"/>
      <c r="D491" s="166"/>
      <c r="E491" s="166"/>
      <c r="F491" s="156"/>
      <c r="G491" s="156"/>
      <c r="H491" s="157"/>
      <c r="I491" s="157"/>
      <c r="J491" s="158"/>
    </row>
    <row r="492" spans="2:10" ht="13.5" x14ac:dyDescent="0.2">
      <c r="B492" s="166"/>
      <c r="C492" s="10"/>
      <c r="D492" s="166"/>
      <c r="E492" s="166"/>
      <c r="F492" s="156"/>
      <c r="G492" s="156"/>
      <c r="H492" s="157"/>
      <c r="I492" s="157"/>
      <c r="J492" s="158"/>
    </row>
    <row r="493" spans="2:10" ht="13.5" x14ac:dyDescent="0.2">
      <c r="B493" s="166"/>
      <c r="C493" s="10"/>
      <c r="D493" s="166"/>
      <c r="E493" s="166"/>
      <c r="F493" s="156"/>
      <c r="G493" s="156"/>
      <c r="H493" s="157"/>
      <c r="I493" s="157"/>
      <c r="J493" s="158"/>
    </row>
    <row r="494" spans="2:10" ht="13.5" x14ac:dyDescent="0.2">
      <c r="B494" s="166"/>
      <c r="C494" s="10"/>
      <c r="D494" s="166"/>
      <c r="E494" s="166"/>
      <c r="F494" s="156"/>
      <c r="G494" s="156"/>
      <c r="H494" s="157"/>
      <c r="I494" s="157"/>
      <c r="J494" s="158"/>
    </row>
    <row r="495" spans="2:10" ht="13.5" x14ac:dyDescent="0.2">
      <c r="B495" s="166"/>
      <c r="C495" s="10"/>
      <c r="D495" s="166"/>
      <c r="E495" s="166"/>
      <c r="F495" s="156"/>
      <c r="G495" s="156"/>
      <c r="H495" s="157"/>
      <c r="I495" s="157"/>
      <c r="J495" s="158"/>
    </row>
    <row r="496" spans="2:10" ht="13.5" x14ac:dyDescent="0.2">
      <c r="B496" s="166"/>
      <c r="C496" s="10"/>
      <c r="D496" s="166"/>
      <c r="E496" s="166"/>
      <c r="F496" s="156"/>
      <c r="G496" s="156"/>
      <c r="H496" s="157"/>
      <c r="I496" s="157"/>
      <c r="J496" s="158"/>
    </row>
    <row r="497" spans="2:10" ht="13.5" x14ac:dyDescent="0.2">
      <c r="B497" s="166"/>
      <c r="C497" s="10"/>
      <c r="D497" s="166"/>
      <c r="E497" s="166"/>
      <c r="F497" s="156"/>
      <c r="G497" s="156"/>
      <c r="H497" s="157"/>
      <c r="I497" s="157"/>
      <c r="J497" s="158"/>
    </row>
    <row r="498" spans="2:10" ht="13.5" x14ac:dyDescent="0.2">
      <c r="B498" s="166"/>
      <c r="C498" s="10"/>
      <c r="D498" s="166"/>
      <c r="E498" s="166"/>
      <c r="F498" s="156"/>
      <c r="G498" s="156"/>
      <c r="H498" s="157"/>
      <c r="I498" s="157"/>
      <c r="J498" s="158"/>
    </row>
    <row r="499" spans="2:10" ht="13.5" x14ac:dyDescent="0.2">
      <c r="B499" s="166"/>
      <c r="C499" s="10"/>
      <c r="D499" s="166"/>
      <c r="E499" s="166"/>
      <c r="F499" s="156"/>
      <c r="G499" s="156"/>
      <c r="H499" s="157"/>
      <c r="I499" s="157"/>
      <c r="J499" s="158"/>
    </row>
    <row r="500" spans="2:10" ht="13.5" x14ac:dyDescent="0.2">
      <c r="B500" s="166"/>
      <c r="C500" s="10"/>
      <c r="D500" s="166"/>
      <c r="E500" s="166"/>
      <c r="F500" s="156"/>
      <c r="G500" s="156"/>
      <c r="H500" s="157"/>
      <c r="I500" s="157"/>
      <c r="J500" s="158"/>
    </row>
    <row r="501" spans="2:10" ht="13.5" x14ac:dyDescent="0.2">
      <c r="B501" s="166"/>
      <c r="C501" s="10"/>
      <c r="D501" s="166"/>
      <c r="E501" s="166"/>
      <c r="F501" s="156"/>
      <c r="G501" s="156"/>
      <c r="H501" s="157"/>
      <c r="I501" s="157"/>
      <c r="J501" s="158"/>
    </row>
    <row r="502" spans="2:10" ht="13.5" x14ac:dyDescent="0.2">
      <c r="B502" s="166"/>
      <c r="C502" s="10"/>
      <c r="D502" s="166"/>
      <c r="E502" s="166"/>
      <c r="F502" s="156"/>
      <c r="G502" s="156"/>
      <c r="H502" s="157"/>
      <c r="I502" s="157"/>
      <c r="J502" s="158"/>
    </row>
    <row r="503" spans="2:10" ht="13.5" x14ac:dyDescent="0.2">
      <c r="B503" s="166"/>
      <c r="C503" s="10"/>
      <c r="D503" s="166"/>
      <c r="E503" s="166"/>
      <c r="F503" s="156"/>
      <c r="G503" s="156"/>
      <c r="H503" s="157"/>
      <c r="I503" s="157"/>
      <c r="J503" s="158"/>
    </row>
    <row r="504" spans="2:10" ht="13.5" x14ac:dyDescent="0.2">
      <c r="B504" s="166"/>
      <c r="C504" s="10"/>
      <c r="D504" s="166"/>
      <c r="E504" s="166"/>
      <c r="F504" s="156"/>
      <c r="G504" s="156"/>
      <c r="H504" s="157"/>
      <c r="I504" s="157"/>
      <c r="J504" s="158"/>
    </row>
    <row r="505" spans="2:10" ht="13.5" x14ac:dyDescent="0.2">
      <c r="B505" s="166"/>
      <c r="C505" s="10"/>
      <c r="D505" s="166"/>
      <c r="E505" s="166"/>
      <c r="F505" s="156"/>
      <c r="G505" s="156"/>
      <c r="H505" s="157"/>
      <c r="I505" s="157"/>
      <c r="J505" s="158"/>
    </row>
    <row r="506" spans="2:10" ht="13.5" x14ac:dyDescent="0.2">
      <c r="B506" s="166"/>
      <c r="C506" s="10"/>
      <c r="D506" s="166"/>
      <c r="E506" s="166"/>
      <c r="F506" s="156"/>
      <c r="G506" s="156"/>
      <c r="H506" s="157"/>
      <c r="I506" s="157"/>
      <c r="J506" s="158"/>
    </row>
    <row r="507" spans="2:10" ht="13.5" x14ac:dyDescent="0.2">
      <c r="B507" s="166"/>
      <c r="C507" s="10"/>
      <c r="D507" s="166"/>
      <c r="E507" s="166"/>
      <c r="F507" s="156"/>
      <c r="G507" s="156"/>
      <c r="H507" s="157"/>
      <c r="I507" s="157"/>
      <c r="J507" s="158"/>
    </row>
    <row r="508" spans="2:10" ht="13.5" x14ac:dyDescent="0.2">
      <c r="B508" s="166"/>
      <c r="C508" s="10"/>
      <c r="D508" s="166"/>
      <c r="E508" s="166"/>
      <c r="F508" s="156"/>
      <c r="G508" s="156"/>
      <c r="H508" s="157"/>
      <c r="I508" s="157"/>
      <c r="J508" s="158"/>
    </row>
    <row r="509" spans="2:10" ht="13.5" x14ac:dyDescent="0.2">
      <c r="B509" s="166"/>
      <c r="C509" s="10"/>
      <c r="D509" s="166"/>
      <c r="E509" s="166"/>
      <c r="F509" s="156"/>
      <c r="G509" s="156"/>
      <c r="H509" s="157"/>
      <c r="I509" s="157"/>
      <c r="J509" s="158"/>
    </row>
    <row r="510" spans="2:10" ht="13.5" x14ac:dyDescent="0.2">
      <c r="B510" s="166"/>
      <c r="C510" s="10"/>
      <c r="D510" s="166"/>
      <c r="E510" s="166"/>
      <c r="F510" s="156"/>
      <c r="G510" s="156"/>
      <c r="H510" s="157"/>
      <c r="I510" s="157"/>
      <c r="J510" s="158"/>
    </row>
    <row r="511" spans="2:10" ht="28.5" customHeight="1" x14ac:dyDescent="0.2">
      <c r="B511" s="154"/>
      <c r="C511" s="29" t="s">
        <v>382</v>
      </c>
      <c r="D511" s="155"/>
      <c r="E511" s="156"/>
      <c r="F511" s="156"/>
      <c r="G511" s="156"/>
      <c r="H511" s="157"/>
      <c r="I511" s="157"/>
      <c r="J511" s="158"/>
    </row>
    <row r="512" spans="2:10" ht="18" customHeight="1" x14ac:dyDescent="0.2">
      <c r="B512" s="13" t="s">
        <v>90</v>
      </c>
      <c r="C512" s="10" t="s">
        <v>13</v>
      </c>
      <c r="D512" s="12" t="s">
        <v>12</v>
      </c>
      <c r="E512" s="156">
        <f>684.81*2</f>
        <v>1369.62</v>
      </c>
      <c r="F512" s="156">
        <v>0.6</v>
      </c>
      <c r="G512" s="156"/>
      <c r="H512" s="157">
        <f>E512*F512</f>
        <v>821.77199999999993</v>
      </c>
      <c r="I512" s="157"/>
      <c r="J512" s="158"/>
    </row>
    <row r="513" spans="2:10" ht="18" customHeight="1" x14ac:dyDescent="0.2">
      <c r="B513" s="28" t="s">
        <v>145</v>
      </c>
      <c r="C513" s="14" t="s">
        <v>144</v>
      </c>
      <c r="D513" s="12"/>
      <c r="E513" s="156"/>
      <c r="F513" s="156"/>
      <c r="G513" s="156"/>
      <c r="H513" s="157"/>
      <c r="I513" s="157"/>
      <c r="J513" s="158"/>
    </row>
    <row r="514" spans="2:10" ht="18" customHeight="1" x14ac:dyDescent="0.2">
      <c r="B514" s="13" t="s">
        <v>243</v>
      </c>
      <c r="C514" s="10" t="s">
        <v>244</v>
      </c>
      <c r="D514" s="12" t="s">
        <v>11</v>
      </c>
      <c r="E514" s="156">
        <f>E512</f>
        <v>1369.62</v>
      </c>
      <c r="F514" s="156">
        <v>0.6</v>
      </c>
      <c r="G514" s="156">
        <v>0.6</v>
      </c>
      <c r="H514" s="157"/>
      <c r="I514" s="157">
        <f>F514*E514*G514*J514</f>
        <v>345.14423999999991</v>
      </c>
      <c r="J514" s="158">
        <v>0.7</v>
      </c>
    </row>
    <row r="515" spans="2:10" ht="18" customHeight="1" x14ac:dyDescent="0.2">
      <c r="B515" s="28" t="s">
        <v>245</v>
      </c>
      <c r="C515" s="14" t="s">
        <v>246</v>
      </c>
      <c r="D515" s="12"/>
      <c r="E515" s="156"/>
      <c r="F515" s="156"/>
      <c r="G515" s="156"/>
      <c r="H515" s="157"/>
      <c r="I515" s="157"/>
      <c r="J515" s="158"/>
    </row>
    <row r="516" spans="2:10" ht="18" customHeight="1" x14ac:dyDescent="0.2">
      <c r="B516" s="13" t="s">
        <v>247</v>
      </c>
      <c r="C516" s="10" t="s">
        <v>248</v>
      </c>
      <c r="D516" s="12" t="s">
        <v>11</v>
      </c>
      <c r="E516" s="156">
        <f>E514</f>
        <v>1369.62</v>
      </c>
      <c r="F516" s="156">
        <v>0.6</v>
      </c>
      <c r="G516" s="156">
        <v>0.6</v>
      </c>
      <c r="H516" s="157"/>
      <c r="I516" s="157">
        <f>E516*F516*G516*J516</f>
        <v>147.91895999999997</v>
      </c>
      <c r="J516" s="158">
        <v>0.3</v>
      </c>
    </row>
    <row r="517" spans="2:10" ht="18" customHeight="1" x14ac:dyDescent="0.2">
      <c r="B517" s="28" t="s">
        <v>140</v>
      </c>
      <c r="C517" s="14" t="s">
        <v>249</v>
      </c>
      <c r="D517" s="12"/>
      <c r="E517" s="156"/>
      <c r="F517" s="156"/>
      <c r="G517" s="156"/>
      <c r="H517" s="157"/>
      <c r="I517" s="157"/>
      <c r="J517" s="158"/>
    </row>
    <row r="518" spans="2:10" ht="18" customHeight="1" x14ac:dyDescent="0.2">
      <c r="B518" s="13" t="s">
        <v>139</v>
      </c>
      <c r="C518" s="10" t="s">
        <v>138</v>
      </c>
      <c r="D518" s="12" t="s">
        <v>11</v>
      </c>
      <c r="E518" s="156">
        <f>E516</f>
        <v>1369.62</v>
      </c>
      <c r="F518" s="156">
        <v>0.6</v>
      </c>
      <c r="G518" s="156">
        <v>0.1</v>
      </c>
      <c r="H518" s="157"/>
      <c r="I518" s="157">
        <f>E518*F518*G518</f>
        <v>82.177199999999999</v>
      </c>
      <c r="J518" s="158"/>
    </row>
    <row r="519" spans="2:10" ht="18" customHeight="1" x14ac:dyDescent="0.2">
      <c r="B519" s="28" t="s">
        <v>137</v>
      </c>
      <c r="C519" s="14" t="s">
        <v>136</v>
      </c>
      <c r="D519" s="12"/>
      <c r="E519" s="156"/>
      <c r="F519" s="156"/>
      <c r="G519" s="156"/>
      <c r="H519" s="157"/>
      <c r="I519" s="157"/>
      <c r="J519" s="158"/>
    </row>
    <row r="520" spans="2:10" ht="18" customHeight="1" x14ac:dyDescent="0.2">
      <c r="B520" s="13" t="s">
        <v>135</v>
      </c>
      <c r="C520" s="10" t="s">
        <v>134</v>
      </c>
      <c r="D520" s="12" t="s">
        <v>11</v>
      </c>
      <c r="E520" s="156">
        <f>E518</f>
        <v>1369.62</v>
      </c>
      <c r="F520" s="156">
        <v>0.6</v>
      </c>
      <c r="G520" s="156">
        <v>0.5</v>
      </c>
      <c r="H520" s="157"/>
      <c r="I520" s="157">
        <f>E520*F520*G520</f>
        <v>410.88599999999997</v>
      </c>
      <c r="J520" s="158"/>
    </row>
    <row r="521" spans="2:10" ht="18" customHeight="1" x14ac:dyDescent="0.2">
      <c r="B521" s="28" t="s">
        <v>133</v>
      </c>
      <c r="C521" s="14" t="s">
        <v>132</v>
      </c>
      <c r="D521" s="12"/>
      <c r="E521" s="156"/>
      <c r="F521" s="156"/>
      <c r="G521" s="156"/>
      <c r="H521" s="157"/>
      <c r="I521" s="157"/>
      <c r="J521" s="158"/>
    </row>
    <row r="522" spans="2:10" ht="18" customHeight="1" x14ac:dyDescent="0.2">
      <c r="B522" s="13" t="s">
        <v>131</v>
      </c>
      <c r="C522" s="10" t="s">
        <v>355</v>
      </c>
      <c r="D522" s="12" t="s">
        <v>10</v>
      </c>
      <c r="E522" s="156">
        <f>E520</f>
        <v>1369.62</v>
      </c>
      <c r="F522" s="156"/>
      <c r="G522" s="156"/>
      <c r="H522" s="157"/>
      <c r="I522" s="157"/>
      <c r="J522" s="158"/>
    </row>
    <row r="523" spans="2:10" ht="18" customHeight="1" x14ac:dyDescent="0.2">
      <c r="B523" s="74" t="s">
        <v>121</v>
      </c>
      <c r="C523" s="120" t="s">
        <v>120</v>
      </c>
      <c r="D523" s="64"/>
      <c r="E523" s="64"/>
      <c r="F523" s="64"/>
      <c r="G523" s="64"/>
      <c r="H523" s="64"/>
      <c r="I523" s="63"/>
      <c r="J523" s="66"/>
    </row>
    <row r="524" spans="2:10" ht="18" customHeight="1" x14ac:dyDescent="0.2">
      <c r="B524" s="64" t="s">
        <v>213</v>
      </c>
      <c r="C524" s="119" t="s">
        <v>349</v>
      </c>
      <c r="D524" s="65" t="s">
        <v>9</v>
      </c>
      <c r="E524" s="64"/>
      <c r="F524" s="64"/>
      <c r="G524" s="64"/>
      <c r="H524" s="74"/>
      <c r="I524" s="63"/>
      <c r="J524" s="161">
        <v>2</v>
      </c>
    </row>
    <row r="525" spans="2:10" ht="18" customHeight="1" x14ac:dyDescent="0.2">
      <c r="B525" s="74" t="s">
        <v>128</v>
      </c>
      <c r="C525" s="120" t="s">
        <v>127</v>
      </c>
      <c r="D525" s="64"/>
      <c r="E525" s="65"/>
      <c r="F525" s="64"/>
      <c r="G525" s="64"/>
      <c r="H525" s="64"/>
      <c r="I525" s="63"/>
      <c r="J525" s="62"/>
    </row>
    <row r="526" spans="2:10" ht="18" customHeight="1" x14ac:dyDescent="0.2">
      <c r="B526" s="64" t="s">
        <v>217</v>
      </c>
      <c r="C526" s="119" t="s">
        <v>349</v>
      </c>
      <c r="D526" s="159" t="s">
        <v>10</v>
      </c>
      <c r="E526" s="160">
        <v>4.5199999999999996</v>
      </c>
      <c r="F526" s="64"/>
      <c r="G526" s="64"/>
      <c r="H526" s="64"/>
      <c r="I526" s="63"/>
      <c r="J526" s="62"/>
    </row>
    <row r="527" spans="2:10" ht="18" customHeight="1" x14ac:dyDescent="0.2">
      <c r="B527" s="74" t="s">
        <v>216</v>
      </c>
      <c r="C527" s="120" t="s">
        <v>126</v>
      </c>
      <c r="D527" s="64"/>
      <c r="E527" s="64"/>
      <c r="F527" s="64"/>
      <c r="G527" s="64"/>
      <c r="H527" s="64"/>
      <c r="I527" s="63"/>
      <c r="J527" s="62"/>
    </row>
    <row r="528" spans="2:10" ht="18" customHeight="1" x14ac:dyDescent="0.2">
      <c r="B528" s="64" t="s">
        <v>376</v>
      </c>
      <c r="C528" s="119" t="s">
        <v>214</v>
      </c>
      <c r="D528" s="65" t="s">
        <v>9</v>
      </c>
      <c r="E528" s="64"/>
      <c r="F528" s="64"/>
      <c r="G528" s="64"/>
      <c r="H528" s="74"/>
      <c r="I528" s="63"/>
      <c r="J528" s="161">
        <v>4</v>
      </c>
    </row>
    <row r="529" spans="2:13" ht="18" customHeight="1" x14ac:dyDescent="0.2">
      <c r="B529" s="28" t="s">
        <v>209</v>
      </c>
      <c r="C529" s="14" t="s">
        <v>250</v>
      </c>
      <c r="D529" s="12"/>
      <c r="E529" s="156"/>
      <c r="F529" s="156"/>
      <c r="G529" s="156"/>
      <c r="H529" s="157"/>
      <c r="I529" s="157"/>
      <c r="J529" s="158"/>
    </row>
    <row r="530" spans="2:13" ht="18" customHeight="1" x14ac:dyDescent="0.2">
      <c r="B530" s="37" t="s">
        <v>377</v>
      </c>
      <c r="C530" s="31" t="s">
        <v>378</v>
      </c>
      <c r="D530" s="36" t="s">
        <v>10</v>
      </c>
      <c r="E530" s="156">
        <f>E522</f>
        <v>1369.62</v>
      </c>
      <c r="F530" s="156"/>
      <c r="G530" s="156"/>
      <c r="H530" s="157"/>
      <c r="I530" s="157"/>
      <c r="J530" s="158"/>
    </row>
    <row r="531" spans="2:13" ht="18" customHeight="1" x14ac:dyDescent="0.2">
      <c r="B531" s="28"/>
      <c r="C531" s="14" t="s">
        <v>264</v>
      </c>
      <c r="D531" s="12"/>
      <c r="E531" s="156"/>
      <c r="F531" s="156"/>
      <c r="G531" s="156"/>
      <c r="H531" s="157"/>
      <c r="I531" s="157"/>
      <c r="J531" s="158"/>
    </row>
    <row r="532" spans="2:13" ht="18" customHeight="1" x14ac:dyDescent="0.2">
      <c r="B532" s="13" t="s">
        <v>301</v>
      </c>
      <c r="C532" s="10" t="s">
        <v>373</v>
      </c>
      <c r="D532" s="12"/>
      <c r="E532" s="156"/>
      <c r="F532" s="156"/>
      <c r="G532" s="156"/>
      <c r="H532" s="157"/>
      <c r="I532" s="157"/>
      <c r="J532" s="158"/>
    </row>
    <row r="533" spans="2:13" ht="18" customHeight="1" x14ac:dyDescent="0.2">
      <c r="B533" s="13" t="s">
        <v>302</v>
      </c>
      <c r="C533" s="10" t="s">
        <v>336</v>
      </c>
      <c r="D533" s="12" t="s">
        <v>9</v>
      </c>
      <c r="E533" s="156"/>
      <c r="F533" s="156"/>
      <c r="G533" s="156"/>
      <c r="H533" s="157"/>
      <c r="I533" s="157"/>
      <c r="J533" s="158">
        <v>2</v>
      </c>
    </row>
    <row r="534" spans="2:13" ht="18" customHeight="1" x14ac:dyDescent="0.2">
      <c r="B534" s="13"/>
      <c r="C534" s="10" t="s">
        <v>374</v>
      </c>
      <c r="D534" s="12"/>
      <c r="E534" s="156"/>
      <c r="F534" s="156"/>
      <c r="G534" s="156"/>
      <c r="H534" s="157"/>
      <c r="I534" s="157"/>
      <c r="J534" s="158"/>
    </row>
    <row r="535" spans="2:13" ht="18" customHeight="1" x14ac:dyDescent="0.2">
      <c r="B535" s="13"/>
      <c r="C535" s="10" t="s">
        <v>375</v>
      </c>
      <c r="D535" s="12" t="s">
        <v>9</v>
      </c>
      <c r="E535" s="156"/>
      <c r="F535" s="156"/>
      <c r="G535" s="156"/>
      <c r="H535" s="157"/>
      <c r="I535" s="157"/>
      <c r="J535" s="158">
        <v>2</v>
      </c>
    </row>
    <row r="536" spans="2:13" ht="18" customHeight="1" x14ac:dyDescent="0.2">
      <c r="B536" s="28" t="s">
        <v>125</v>
      </c>
      <c r="C536" s="14" t="s">
        <v>265</v>
      </c>
      <c r="D536" s="12"/>
      <c r="E536" s="156"/>
      <c r="F536" s="156"/>
      <c r="G536" s="156"/>
      <c r="H536" s="157"/>
      <c r="I536" s="157"/>
      <c r="J536" s="158"/>
    </row>
    <row r="537" spans="2:13" ht="18" customHeight="1" x14ac:dyDescent="0.2">
      <c r="B537" s="13" t="s">
        <v>266</v>
      </c>
      <c r="C537" s="10" t="s">
        <v>267</v>
      </c>
      <c r="D537" s="12" t="s">
        <v>59</v>
      </c>
      <c r="E537" s="156"/>
      <c r="F537" s="156"/>
      <c r="G537" s="156"/>
      <c r="H537" s="157"/>
      <c r="I537" s="157"/>
      <c r="J537" s="158">
        <v>3</v>
      </c>
    </row>
    <row r="538" spans="2:13" ht="13.5" x14ac:dyDescent="0.2">
      <c r="B538" s="28" t="s">
        <v>106</v>
      </c>
      <c r="C538" s="14" t="s">
        <v>268</v>
      </c>
      <c r="D538" s="12"/>
      <c r="E538" s="156"/>
      <c r="F538" s="156"/>
      <c r="G538" s="156"/>
      <c r="H538" s="157"/>
      <c r="I538" s="157"/>
      <c r="J538" s="158"/>
    </row>
    <row r="539" spans="2:13" ht="13.5" x14ac:dyDescent="0.2">
      <c r="B539" s="13" t="s">
        <v>269</v>
      </c>
      <c r="C539" s="10" t="s">
        <v>270</v>
      </c>
      <c r="D539" s="12" t="s">
        <v>9</v>
      </c>
      <c r="E539" s="156"/>
      <c r="F539" s="156"/>
      <c r="G539" s="156"/>
      <c r="H539" s="157"/>
      <c r="I539" s="157"/>
      <c r="J539" s="158">
        <v>3</v>
      </c>
    </row>
    <row r="540" spans="2:13" ht="13.5" x14ac:dyDescent="0.2">
      <c r="B540" s="28" t="s">
        <v>271</v>
      </c>
      <c r="C540" s="14" t="s">
        <v>272</v>
      </c>
      <c r="D540" s="12"/>
      <c r="E540" s="156"/>
      <c r="F540" s="156"/>
      <c r="G540" s="156"/>
      <c r="H540" s="157"/>
      <c r="I540" s="157"/>
      <c r="J540" s="158"/>
      <c r="M540" s="41"/>
    </row>
    <row r="541" spans="2:13" ht="185.25" customHeight="1" x14ac:dyDescent="0.2">
      <c r="B541" s="13" t="s">
        <v>273</v>
      </c>
      <c r="C541" s="10" t="s">
        <v>274</v>
      </c>
      <c r="D541" s="12" t="s">
        <v>9</v>
      </c>
      <c r="E541" s="156"/>
      <c r="F541" s="156"/>
      <c r="G541" s="156"/>
      <c r="H541" s="157"/>
      <c r="I541" s="157"/>
      <c r="J541" s="158">
        <v>3</v>
      </c>
    </row>
    <row r="542" spans="2:13" ht="54" x14ac:dyDescent="0.2">
      <c r="B542" s="74" t="s">
        <v>119</v>
      </c>
      <c r="C542" s="120" t="s">
        <v>118</v>
      </c>
      <c r="D542" s="64"/>
      <c r="E542" s="64"/>
      <c r="F542" s="64"/>
      <c r="G542" s="64"/>
      <c r="H542" s="64"/>
      <c r="I542" s="63"/>
      <c r="J542" s="62"/>
    </row>
    <row r="543" spans="2:13" ht="13.5" x14ac:dyDescent="0.2">
      <c r="B543" s="64"/>
      <c r="C543" s="119" t="s">
        <v>117</v>
      </c>
      <c r="D543" s="64"/>
      <c r="E543" s="64"/>
      <c r="F543" s="64"/>
      <c r="G543" s="64"/>
      <c r="H543" s="64"/>
      <c r="I543" s="63"/>
      <c r="J543" s="62"/>
    </row>
    <row r="544" spans="2:13" ht="13.5" x14ac:dyDescent="0.2">
      <c r="B544" s="64" t="s">
        <v>211</v>
      </c>
      <c r="C544" s="119" t="s">
        <v>110</v>
      </c>
      <c r="D544" s="65" t="s">
        <v>10</v>
      </c>
      <c r="E544" s="75">
        <v>8.52</v>
      </c>
      <c r="F544" s="65"/>
      <c r="G544" s="65"/>
      <c r="H544" s="65"/>
      <c r="I544" s="162"/>
      <c r="J544" s="163"/>
    </row>
    <row r="545" spans="2:10" ht="13.5" x14ac:dyDescent="0.2">
      <c r="B545" s="64"/>
      <c r="C545" s="120" t="s">
        <v>116</v>
      </c>
      <c r="D545" s="65"/>
      <c r="E545" s="65"/>
      <c r="F545" s="65"/>
      <c r="G545" s="65"/>
      <c r="H545" s="65"/>
      <c r="I545" s="162"/>
      <c r="J545" s="163"/>
    </row>
    <row r="546" spans="2:10" ht="13.5" x14ac:dyDescent="0.2">
      <c r="B546" s="64" t="s">
        <v>115</v>
      </c>
      <c r="C546" s="119" t="s">
        <v>110</v>
      </c>
      <c r="D546" s="65" t="s">
        <v>9</v>
      </c>
      <c r="E546" s="65"/>
      <c r="F546" s="65"/>
      <c r="G546" s="65"/>
      <c r="H546" s="75"/>
      <c r="I546" s="162"/>
      <c r="J546" s="161">
        <v>3</v>
      </c>
    </row>
    <row r="547" spans="2:10" ht="13.5" x14ac:dyDescent="0.2">
      <c r="B547" s="64"/>
      <c r="C547" s="120" t="s">
        <v>114</v>
      </c>
      <c r="D547" s="65"/>
      <c r="E547" s="65"/>
      <c r="F547" s="65"/>
      <c r="G547" s="65"/>
      <c r="H547" s="65"/>
      <c r="I547" s="162"/>
      <c r="J547" s="161"/>
    </row>
    <row r="548" spans="2:10" ht="13.5" x14ac:dyDescent="0.2">
      <c r="B548" s="64" t="s">
        <v>113</v>
      </c>
      <c r="C548" s="119" t="s">
        <v>110</v>
      </c>
      <c r="D548" s="65" t="s">
        <v>9</v>
      </c>
      <c r="E548" s="65"/>
      <c r="F548" s="65"/>
      <c r="G548" s="65"/>
      <c r="H548" s="75"/>
      <c r="I548" s="162"/>
      <c r="J548" s="161">
        <v>2</v>
      </c>
    </row>
    <row r="549" spans="2:10" ht="27" x14ac:dyDescent="0.2">
      <c r="B549" s="64"/>
      <c r="C549" s="120" t="s">
        <v>112</v>
      </c>
      <c r="D549" s="65"/>
      <c r="E549" s="65"/>
      <c r="F549" s="65"/>
      <c r="G549" s="65"/>
      <c r="H549" s="65"/>
      <c r="I549" s="162"/>
      <c r="J549" s="161"/>
    </row>
    <row r="550" spans="2:10" ht="13.5" x14ac:dyDescent="0.2">
      <c r="B550" s="64" t="s">
        <v>111</v>
      </c>
      <c r="C550" s="119" t="s">
        <v>110</v>
      </c>
      <c r="D550" s="65" t="s">
        <v>9</v>
      </c>
      <c r="E550" s="65"/>
      <c r="F550" s="65"/>
      <c r="G550" s="65"/>
      <c r="H550" s="75"/>
      <c r="I550" s="162"/>
      <c r="J550" s="161">
        <v>1</v>
      </c>
    </row>
    <row r="551" spans="2:10" ht="27" x14ac:dyDescent="0.2">
      <c r="B551" s="74" t="s">
        <v>103</v>
      </c>
      <c r="C551" s="120" t="s">
        <v>102</v>
      </c>
      <c r="D551" s="65"/>
      <c r="E551" s="65"/>
      <c r="F551" s="65"/>
      <c r="G551" s="65"/>
      <c r="H551" s="65"/>
      <c r="I551" s="162"/>
      <c r="J551" s="161"/>
    </row>
    <row r="552" spans="2:10" ht="13.5" x14ac:dyDescent="0.2">
      <c r="B552" s="64" t="s">
        <v>101</v>
      </c>
      <c r="C552" s="119" t="s">
        <v>95</v>
      </c>
      <c r="D552" s="65" t="s">
        <v>9</v>
      </c>
      <c r="E552" s="65"/>
      <c r="F552" s="65"/>
      <c r="G552" s="65"/>
      <c r="H552" s="75"/>
      <c r="I552" s="162"/>
      <c r="J552" s="161">
        <v>2</v>
      </c>
    </row>
    <row r="553" spans="2:10" ht="13.5" x14ac:dyDescent="0.2">
      <c r="B553" s="74" t="s">
        <v>100</v>
      </c>
      <c r="C553" s="120" t="s">
        <v>99</v>
      </c>
      <c r="D553" s="65"/>
      <c r="E553" s="65"/>
      <c r="F553" s="65"/>
      <c r="G553" s="65"/>
      <c r="H553" s="65"/>
      <c r="I553" s="162"/>
      <c r="J553" s="161"/>
    </row>
    <row r="554" spans="2:10" ht="13.5" x14ac:dyDescent="0.2">
      <c r="B554" s="64" t="s">
        <v>98</v>
      </c>
      <c r="C554" s="119" t="s">
        <v>95</v>
      </c>
      <c r="D554" s="65" t="s">
        <v>9</v>
      </c>
      <c r="E554" s="65"/>
      <c r="F554" s="65"/>
      <c r="G554" s="65"/>
      <c r="H554" s="75"/>
      <c r="I554" s="162"/>
      <c r="J554" s="161">
        <v>4</v>
      </c>
    </row>
    <row r="555" spans="2:10" ht="13.5" x14ac:dyDescent="0.2">
      <c r="B555" s="74" t="s">
        <v>97</v>
      </c>
      <c r="C555" s="120" t="s">
        <v>23</v>
      </c>
      <c r="D555" s="65"/>
      <c r="E555" s="65"/>
      <c r="F555" s="65"/>
      <c r="G555" s="65"/>
      <c r="H555" s="65"/>
      <c r="I555" s="162"/>
      <c r="J555" s="161"/>
    </row>
    <row r="556" spans="2:10" ht="13.5" x14ac:dyDescent="0.2">
      <c r="B556" s="64" t="s">
        <v>96</v>
      </c>
      <c r="C556" s="119" t="s">
        <v>95</v>
      </c>
      <c r="D556" s="65" t="s">
        <v>9</v>
      </c>
      <c r="E556" s="65"/>
      <c r="F556" s="65"/>
      <c r="G556" s="65"/>
      <c r="H556" s="75"/>
      <c r="I556" s="162"/>
      <c r="J556" s="161">
        <v>3</v>
      </c>
    </row>
    <row r="557" spans="2:10" ht="13.5" x14ac:dyDescent="0.2">
      <c r="B557" s="74" t="s">
        <v>94</v>
      </c>
      <c r="C557" s="120" t="s">
        <v>93</v>
      </c>
      <c r="D557" s="65"/>
      <c r="E557" s="65"/>
      <c r="F557" s="65"/>
      <c r="G557" s="65"/>
      <c r="H557" s="65"/>
      <c r="I557" s="162"/>
      <c r="J557" s="161"/>
    </row>
    <row r="558" spans="2:10" ht="13.5" x14ac:dyDescent="0.2">
      <c r="B558" s="64" t="s">
        <v>92</v>
      </c>
      <c r="C558" s="119" t="s">
        <v>91</v>
      </c>
      <c r="D558" s="65" t="s">
        <v>9</v>
      </c>
      <c r="E558" s="65"/>
      <c r="F558" s="65"/>
      <c r="G558" s="65"/>
      <c r="H558" s="75"/>
      <c r="I558" s="162"/>
      <c r="J558" s="161">
        <f>4*3</f>
        <v>12</v>
      </c>
    </row>
    <row r="559" spans="2:10" ht="13.5" x14ac:dyDescent="0.2">
      <c r="B559" s="35" t="s">
        <v>300</v>
      </c>
      <c r="C559" s="34" t="s">
        <v>292</v>
      </c>
      <c r="D559" s="32"/>
      <c r="E559" s="156"/>
      <c r="F559" s="156"/>
      <c r="G559" s="156"/>
      <c r="H559" s="157"/>
      <c r="I559" s="157"/>
      <c r="J559" s="158"/>
    </row>
    <row r="560" spans="2:10" ht="13.5" x14ac:dyDescent="0.2">
      <c r="B560" s="33" t="s">
        <v>299</v>
      </c>
      <c r="C560" s="31" t="s">
        <v>321</v>
      </c>
      <c r="D560" s="32" t="s">
        <v>9</v>
      </c>
      <c r="E560" s="156"/>
      <c r="F560" s="156"/>
      <c r="G560" s="156"/>
      <c r="H560" s="157"/>
      <c r="I560" s="157"/>
      <c r="J560" s="158">
        <v>2</v>
      </c>
    </row>
    <row r="561" spans="2:10" ht="13.5" x14ac:dyDescent="0.2">
      <c r="B561" s="128" t="s">
        <v>193</v>
      </c>
      <c r="C561" s="34" t="s">
        <v>192</v>
      </c>
      <c r="D561" s="36"/>
      <c r="E561" s="156"/>
      <c r="F561" s="156"/>
      <c r="G561" s="156"/>
      <c r="H561" s="157"/>
      <c r="I561" s="157"/>
      <c r="J561" s="158"/>
    </row>
    <row r="562" spans="2:10" ht="13.5" x14ac:dyDescent="0.25">
      <c r="B562" s="37" t="s">
        <v>232</v>
      </c>
      <c r="C562" s="40" t="s">
        <v>349</v>
      </c>
      <c r="D562" s="36" t="s">
        <v>9</v>
      </c>
      <c r="E562" s="156"/>
      <c r="F562" s="156"/>
      <c r="G562" s="156"/>
      <c r="H562" s="157"/>
      <c r="I562" s="157"/>
      <c r="J562" s="158">
        <v>2</v>
      </c>
    </row>
    <row r="563" spans="2:10" ht="27" x14ac:dyDescent="0.2">
      <c r="B563" s="13"/>
      <c r="C563" s="29" t="s">
        <v>383</v>
      </c>
      <c r="D563" s="12"/>
      <c r="E563" s="1"/>
      <c r="F563" s="1"/>
      <c r="G563" s="1"/>
      <c r="H563" s="1"/>
      <c r="I563" s="1"/>
      <c r="J563" s="1"/>
    </row>
    <row r="564" spans="2:10" ht="13.5" x14ac:dyDescent="0.2">
      <c r="B564" s="145" t="s">
        <v>90</v>
      </c>
      <c r="C564" s="146" t="s">
        <v>338</v>
      </c>
      <c r="D564" s="147" t="s">
        <v>12</v>
      </c>
      <c r="E564" s="1">
        <v>3.5</v>
      </c>
      <c r="F564" s="1">
        <v>3.5</v>
      </c>
      <c r="G564" s="1"/>
      <c r="H564" s="1">
        <f>E564*F564</f>
        <v>12.25</v>
      </c>
      <c r="I564" s="1"/>
      <c r="J564" s="1"/>
    </row>
    <row r="565" spans="2:10" ht="27" x14ac:dyDescent="0.25">
      <c r="B565" s="148" t="s">
        <v>339</v>
      </c>
      <c r="C565" s="149" t="s">
        <v>251</v>
      </c>
      <c r="D565" s="137"/>
      <c r="E565" s="1"/>
      <c r="F565" s="1"/>
      <c r="G565" s="1"/>
      <c r="H565" s="1"/>
      <c r="I565" s="1"/>
      <c r="J565" s="1"/>
    </row>
    <row r="566" spans="2:10" ht="13.5" x14ac:dyDescent="0.25">
      <c r="B566" s="136" t="s">
        <v>340</v>
      </c>
      <c r="C566" s="140" t="s">
        <v>248</v>
      </c>
      <c r="D566" s="137" t="s">
        <v>11</v>
      </c>
      <c r="E566" s="1">
        <v>3.5</v>
      </c>
      <c r="F566" s="1">
        <v>3.5</v>
      </c>
      <c r="G566" s="1">
        <v>0.15</v>
      </c>
      <c r="H566" s="1"/>
      <c r="I566" s="1">
        <f>E566*F566*G566</f>
        <v>1.8374999999999999</v>
      </c>
      <c r="J566" s="1"/>
    </row>
    <row r="567" spans="2:10" ht="13.5" x14ac:dyDescent="0.25">
      <c r="B567" s="148" t="s">
        <v>341</v>
      </c>
      <c r="C567" s="149" t="s">
        <v>342</v>
      </c>
      <c r="D567" s="137"/>
      <c r="E567" s="1"/>
      <c r="F567" s="1"/>
      <c r="G567" s="1"/>
      <c r="H567" s="1"/>
      <c r="I567" s="1"/>
      <c r="J567" s="1"/>
    </row>
    <row r="568" spans="2:10" ht="27" x14ac:dyDescent="0.25">
      <c r="B568" s="136" t="s">
        <v>343</v>
      </c>
      <c r="C568" s="140" t="s">
        <v>344</v>
      </c>
      <c r="D568" s="137" t="s">
        <v>11</v>
      </c>
      <c r="E568" s="1">
        <v>3.2</v>
      </c>
      <c r="F568" s="1">
        <v>3.2</v>
      </c>
      <c r="G568" s="1">
        <v>0.2</v>
      </c>
      <c r="H568" s="1"/>
      <c r="I568" s="1">
        <f>E568*F568*G568</f>
        <v>2.0480000000000005</v>
      </c>
      <c r="J568" s="1"/>
    </row>
    <row r="569" spans="2:10" ht="13.5" x14ac:dyDescent="0.25">
      <c r="B569" s="136"/>
      <c r="C569" s="140"/>
      <c r="D569" s="137"/>
      <c r="E569" s="1">
        <v>3.2</v>
      </c>
      <c r="F569" s="1"/>
      <c r="G569" s="1"/>
      <c r="H569" s="1">
        <f>(((0.2*0.4)/2)*3.2)</f>
        <v>0.12800000000000003</v>
      </c>
      <c r="I569" s="1">
        <f>E569*H569</f>
        <v>0.40960000000000013</v>
      </c>
      <c r="J569" s="1"/>
    </row>
    <row r="570" spans="2:10" ht="13.5" x14ac:dyDescent="0.25">
      <c r="B570" s="136"/>
      <c r="C570" s="140"/>
      <c r="D570" s="137"/>
      <c r="E570" s="1"/>
      <c r="F570" s="1"/>
      <c r="G570" s="1"/>
      <c r="H570" s="1"/>
      <c r="I570" s="164">
        <f>SUM(I568:I569)</f>
        <v>2.4576000000000007</v>
      </c>
      <c r="J570" s="1"/>
    </row>
    <row r="571" spans="2:10" ht="13.5" x14ac:dyDescent="0.25">
      <c r="B571" s="148" t="s">
        <v>253</v>
      </c>
      <c r="C571" s="149" t="s">
        <v>86</v>
      </c>
      <c r="D571" s="137"/>
      <c r="E571" s="1"/>
      <c r="F571" s="1"/>
      <c r="G571" s="1"/>
      <c r="H571" s="1"/>
      <c r="I571" s="1"/>
      <c r="J571" s="1"/>
    </row>
    <row r="572" spans="2:10" ht="13.5" x14ac:dyDescent="0.25">
      <c r="B572" s="136" t="s">
        <v>345</v>
      </c>
      <c r="C572" s="140" t="s">
        <v>346</v>
      </c>
      <c r="D572" s="137" t="s">
        <v>12</v>
      </c>
      <c r="E572" s="1">
        <v>3.2</v>
      </c>
      <c r="F572" s="1"/>
      <c r="G572" s="1">
        <v>0.15</v>
      </c>
      <c r="H572" s="1">
        <f>E572*G572*J572</f>
        <v>1.92</v>
      </c>
      <c r="I572" s="1"/>
      <c r="J572" s="1">
        <v>4</v>
      </c>
    </row>
    <row r="573" spans="2:10" ht="13.5" x14ac:dyDescent="0.25">
      <c r="B573" s="148" t="s">
        <v>347</v>
      </c>
      <c r="C573" s="149" t="s">
        <v>120</v>
      </c>
      <c r="D573" s="137"/>
      <c r="E573" s="1"/>
      <c r="F573" s="1"/>
      <c r="G573" s="1"/>
      <c r="H573" s="1"/>
      <c r="I573" s="1"/>
      <c r="J573" s="1"/>
    </row>
    <row r="574" spans="2:10" ht="13.5" x14ac:dyDescent="0.25">
      <c r="B574" s="136" t="s">
        <v>348</v>
      </c>
      <c r="C574" s="140" t="s">
        <v>349</v>
      </c>
      <c r="D574" s="137" t="s">
        <v>275</v>
      </c>
      <c r="E574" s="1"/>
      <c r="F574" s="1"/>
      <c r="G574" s="1"/>
      <c r="H574" s="1"/>
      <c r="I574" s="1"/>
      <c r="J574" s="1">
        <v>1</v>
      </c>
    </row>
    <row r="575" spans="2:10" ht="27" x14ac:dyDescent="0.25">
      <c r="B575" s="148" t="s">
        <v>350</v>
      </c>
      <c r="C575" s="149" t="s">
        <v>319</v>
      </c>
      <c r="D575" s="137"/>
      <c r="E575" s="1"/>
      <c r="F575" s="1"/>
      <c r="G575" s="1"/>
      <c r="H575" s="1"/>
      <c r="I575" s="1"/>
      <c r="J575" s="1"/>
    </row>
    <row r="576" spans="2:10" ht="13.5" x14ac:dyDescent="0.25">
      <c r="B576" s="136" t="s">
        <v>351</v>
      </c>
      <c r="C576" s="140" t="s">
        <v>349</v>
      </c>
      <c r="D576" s="137" t="s">
        <v>261</v>
      </c>
      <c r="E576" s="1"/>
      <c r="F576" s="1"/>
      <c r="G576" s="1"/>
      <c r="H576" s="1"/>
      <c r="I576" s="1"/>
      <c r="J576" s="1">
        <v>1</v>
      </c>
    </row>
    <row r="577" spans="2:10" ht="13.5" x14ac:dyDescent="0.25">
      <c r="B577" s="136"/>
      <c r="C577" s="150" t="s">
        <v>352</v>
      </c>
      <c r="D577" s="137"/>
      <c r="E577" s="1"/>
      <c r="F577" s="1"/>
      <c r="G577" s="1"/>
      <c r="H577" s="1"/>
      <c r="I577" s="1"/>
      <c r="J577" s="1"/>
    </row>
    <row r="578" spans="2:10" ht="13.5" x14ac:dyDescent="0.25">
      <c r="B578" s="148" t="s">
        <v>353</v>
      </c>
      <c r="C578" s="149" t="s">
        <v>83</v>
      </c>
      <c r="D578" s="137"/>
      <c r="E578" s="1"/>
      <c r="F578" s="1"/>
      <c r="G578" s="1"/>
      <c r="H578" s="1"/>
      <c r="I578" s="1"/>
      <c r="J578" s="1"/>
    </row>
    <row r="579" spans="2:10" ht="13.5" x14ac:dyDescent="0.25">
      <c r="B579" s="136" t="s">
        <v>354</v>
      </c>
      <c r="C579" s="140" t="s">
        <v>252</v>
      </c>
      <c r="D579" s="137" t="s">
        <v>11</v>
      </c>
      <c r="E579" s="1">
        <v>3.2</v>
      </c>
      <c r="F579" s="1">
        <v>3.2</v>
      </c>
      <c r="G579" s="1">
        <v>0.15</v>
      </c>
      <c r="H579" s="1"/>
      <c r="I579" s="1">
        <f>E579*F579*G579</f>
        <v>1.5360000000000003</v>
      </c>
      <c r="J579" s="1"/>
    </row>
    <row r="580" spans="2:10" ht="13.5" x14ac:dyDescent="0.25">
      <c r="B580" s="136" t="s">
        <v>77</v>
      </c>
      <c r="C580" s="140" t="s">
        <v>254</v>
      </c>
      <c r="D580" s="137" t="s">
        <v>39</v>
      </c>
      <c r="E580" s="1">
        <v>3.2</v>
      </c>
      <c r="F580" s="1">
        <v>3.2</v>
      </c>
      <c r="G580" s="1"/>
      <c r="H580" s="1"/>
      <c r="I580" s="1"/>
      <c r="J580" s="165">
        <f>((3.2/0.2)*2)*3.2*0.568</f>
        <v>58.163199999999996</v>
      </c>
    </row>
    <row r="581" spans="2:10" ht="13.5" x14ac:dyDescent="0.25">
      <c r="B581" s="136" t="s">
        <v>356</v>
      </c>
      <c r="C581" s="140" t="s">
        <v>357</v>
      </c>
      <c r="D581" s="137" t="s">
        <v>9</v>
      </c>
      <c r="E581" s="1"/>
      <c r="F581" s="1"/>
      <c r="G581" s="1"/>
      <c r="H581" s="1"/>
      <c r="I581" s="1"/>
      <c r="J581" s="1">
        <v>1</v>
      </c>
    </row>
    <row r="582" spans="2:10" ht="27" x14ac:dyDescent="0.25">
      <c r="B582" s="136" t="s">
        <v>358</v>
      </c>
      <c r="C582" s="140" t="s">
        <v>359</v>
      </c>
      <c r="D582" s="137" t="s">
        <v>9</v>
      </c>
      <c r="E582" s="1"/>
      <c r="F582" s="1"/>
      <c r="G582" s="1"/>
      <c r="H582" s="1"/>
      <c r="I582" s="1"/>
      <c r="J582" s="1">
        <v>1</v>
      </c>
    </row>
    <row r="583" spans="2:10" ht="27" x14ac:dyDescent="0.25">
      <c r="B583" s="136" t="s">
        <v>360</v>
      </c>
      <c r="C583" s="140" t="s">
        <v>361</v>
      </c>
      <c r="D583" s="137" t="s">
        <v>9</v>
      </c>
      <c r="E583" s="1"/>
      <c r="F583" s="1"/>
      <c r="G583" s="1"/>
      <c r="H583" s="1"/>
      <c r="I583" s="1"/>
      <c r="J583" s="1">
        <v>1</v>
      </c>
    </row>
    <row r="584" spans="2:10" ht="27" x14ac:dyDescent="0.25">
      <c r="B584" s="151" t="s">
        <v>362</v>
      </c>
      <c r="C584" s="152" t="s">
        <v>384</v>
      </c>
      <c r="D584" s="153" t="s">
        <v>9</v>
      </c>
      <c r="E584" s="1"/>
      <c r="F584" s="1"/>
      <c r="G584" s="1"/>
      <c r="H584" s="1"/>
      <c r="I584" s="1"/>
      <c r="J584" s="1">
        <v>1</v>
      </c>
    </row>
    <row r="585" spans="2:10" ht="13.5" x14ac:dyDescent="0.2">
      <c r="B585" s="69" t="s">
        <v>232</v>
      </c>
      <c r="C585" s="119" t="s">
        <v>212</v>
      </c>
      <c r="D585" s="68" t="s">
        <v>9</v>
      </c>
      <c r="E585" s="68"/>
      <c r="F585" s="68"/>
      <c r="G585" s="68"/>
      <c r="H585" s="71"/>
      <c r="I585" s="68"/>
      <c r="J585" s="71">
        <v>1</v>
      </c>
    </row>
    <row r="586" spans="2:10" ht="13.5" x14ac:dyDescent="0.2">
      <c r="B586" s="69"/>
      <c r="C586" s="119"/>
      <c r="D586" s="68"/>
      <c r="E586" s="68"/>
      <c r="F586" s="68"/>
      <c r="G586" s="68"/>
      <c r="H586" s="68"/>
      <c r="I586" s="68"/>
      <c r="J586" s="71"/>
    </row>
    <row r="587" spans="2:10" ht="40.5" x14ac:dyDescent="0.2">
      <c r="B587" s="72" t="s">
        <v>191</v>
      </c>
      <c r="C587" s="120" t="s">
        <v>25</v>
      </c>
      <c r="D587" s="68"/>
      <c r="E587" s="68"/>
      <c r="F587" s="68"/>
      <c r="G587" s="68"/>
      <c r="H587" s="68"/>
      <c r="I587" s="68"/>
      <c r="J587" s="71"/>
    </row>
    <row r="588" spans="2:10" ht="13.5" x14ac:dyDescent="0.2">
      <c r="B588" s="69" t="s">
        <v>190</v>
      </c>
      <c r="C588" s="119" t="s">
        <v>189</v>
      </c>
      <c r="D588" s="68" t="s">
        <v>9</v>
      </c>
      <c r="E588" s="68"/>
      <c r="F588" s="68"/>
      <c r="G588" s="68"/>
      <c r="H588" s="71"/>
      <c r="I588" s="68"/>
      <c r="J588" s="71">
        <v>1</v>
      </c>
    </row>
    <row r="589" spans="2:10" ht="13.5" x14ac:dyDescent="0.2">
      <c r="B589" s="69"/>
      <c r="C589" s="119"/>
      <c r="D589" s="68"/>
      <c r="E589" s="68"/>
      <c r="F589" s="68"/>
      <c r="G589" s="68"/>
      <c r="H589" s="68"/>
      <c r="I589" s="68"/>
      <c r="J589" s="71"/>
    </row>
    <row r="590" spans="2:10" ht="27" x14ac:dyDescent="0.2">
      <c r="B590" s="72" t="s">
        <v>103</v>
      </c>
      <c r="C590" s="120" t="s">
        <v>102</v>
      </c>
      <c r="D590" s="68"/>
      <c r="E590" s="68"/>
      <c r="F590" s="68"/>
      <c r="G590" s="68"/>
      <c r="H590" s="68"/>
      <c r="I590" s="68"/>
      <c r="J590" s="71"/>
    </row>
    <row r="591" spans="2:10" ht="13.5" x14ac:dyDescent="0.2">
      <c r="B591" s="69" t="s">
        <v>101</v>
      </c>
      <c r="C591" s="119" t="s">
        <v>212</v>
      </c>
      <c r="D591" s="68" t="s">
        <v>9</v>
      </c>
      <c r="E591" s="68"/>
      <c r="F591" s="68"/>
      <c r="G591" s="68"/>
      <c r="H591" s="71"/>
      <c r="I591" s="68"/>
      <c r="J591" s="71">
        <v>2</v>
      </c>
    </row>
    <row r="592" spans="2:10" ht="13.5" x14ac:dyDescent="0.2">
      <c r="B592" s="69"/>
      <c r="C592" s="119"/>
      <c r="D592" s="68"/>
      <c r="E592" s="68"/>
      <c r="F592" s="68"/>
      <c r="G592" s="68"/>
      <c r="H592" s="68"/>
      <c r="I592" s="68"/>
      <c r="J592" s="71"/>
    </row>
    <row r="593" spans="2:10" ht="27" x14ac:dyDescent="0.2">
      <c r="B593" s="72" t="s">
        <v>188</v>
      </c>
      <c r="C593" s="120" t="s">
        <v>187</v>
      </c>
      <c r="D593" s="68"/>
      <c r="E593" s="68"/>
      <c r="F593" s="68"/>
      <c r="G593" s="68"/>
      <c r="H593" s="68"/>
      <c r="I593" s="68"/>
      <c r="J593" s="71"/>
    </row>
    <row r="594" spans="2:10" ht="13.5" x14ac:dyDescent="0.2">
      <c r="B594" s="69" t="s">
        <v>231</v>
      </c>
      <c r="C594" s="119" t="s">
        <v>212</v>
      </c>
      <c r="D594" s="68" t="s">
        <v>9</v>
      </c>
      <c r="E594" s="68"/>
      <c r="F594" s="68"/>
      <c r="G594" s="68"/>
      <c r="H594" s="71"/>
      <c r="I594" s="68"/>
      <c r="J594" s="71">
        <v>1</v>
      </c>
    </row>
    <row r="595" spans="2:10" ht="13.5" x14ac:dyDescent="0.2">
      <c r="B595" s="69"/>
      <c r="C595" s="119"/>
      <c r="D595" s="68"/>
      <c r="E595" s="68"/>
      <c r="F595" s="68"/>
      <c r="G595" s="68"/>
      <c r="H595" s="68"/>
      <c r="I595" s="68"/>
      <c r="J595" s="68"/>
    </row>
    <row r="596" spans="2:10" ht="40.5" x14ac:dyDescent="0.2">
      <c r="B596" s="72" t="s">
        <v>119</v>
      </c>
      <c r="C596" s="120" t="s">
        <v>186</v>
      </c>
      <c r="D596" s="68"/>
      <c r="E596" s="68"/>
      <c r="F596" s="68"/>
      <c r="G596" s="68"/>
      <c r="H596" s="68"/>
      <c r="I596" s="68"/>
      <c r="J596" s="68"/>
    </row>
    <row r="597" spans="2:10" ht="13.5" x14ac:dyDescent="0.2">
      <c r="B597" s="69" t="s">
        <v>211</v>
      </c>
      <c r="C597" s="119" t="s">
        <v>230</v>
      </c>
      <c r="D597" s="68" t="s">
        <v>10</v>
      </c>
      <c r="E597" s="71">
        <v>6.5</v>
      </c>
      <c r="F597" s="68"/>
      <c r="G597" s="68"/>
      <c r="H597" s="68"/>
      <c r="I597" s="68"/>
      <c r="J597" s="68"/>
    </row>
    <row r="598" spans="2:10" ht="13.5" x14ac:dyDescent="0.2">
      <c r="B598" s="69"/>
      <c r="C598" s="119"/>
      <c r="D598" s="68"/>
      <c r="E598" s="68"/>
      <c r="F598" s="68"/>
      <c r="G598" s="68"/>
      <c r="H598" s="68"/>
      <c r="I598" s="68"/>
      <c r="J598" s="68"/>
    </row>
    <row r="599" spans="2:10" ht="13.5" x14ac:dyDescent="0.2">
      <c r="B599" s="69"/>
      <c r="C599" s="120" t="s">
        <v>185</v>
      </c>
      <c r="D599" s="68"/>
      <c r="E599" s="68"/>
      <c r="F599" s="68"/>
      <c r="G599" s="68"/>
      <c r="H599" s="68"/>
      <c r="I599" s="68"/>
      <c r="J599" s="68"/>
    </row>
    <row r="600" spans="2:10" ht="13.5" x14ac:dyDescent="0.2">
      <c r="B600" s="69" t="s">
        <v>115</v>
      </c>
      <c r="C600" s="119" t="s">
        <v>224</v>
      </c>
      <c r="D600" s="68" t="s">
        <v>9</v>
      </c>
      <c r="E600" s="68"/>
      <c r="F600" s="68"/>
      <c r="G600" s="68"/>
      <c r="H600" s="71"/>
      <c r="I600" s="68"/>
      <c r="J600" s="71">
        <v>1</v>
      </c>
    </row>
    <row r="601" spans="2:10" ht="13.5" x14ac:dyDescent="0.2">
      <c r="B601" s="69"/>
      <c r="C601" s="119"/>
      <c r="D601" s="68"/>
      <c r="E601" s="68"/>
      <c r="F601" s="68"/>
      <c r="G601" s="68"/>
      <c r="H601" s="68"/>
      <c r="I601" s="68"/>
      <c r="J601" s="71"/>
    </row>
    <row r="602" spans="2:10" ht="13.5" x14ac:dyDescent="0.2">
      <c r="B602" s="69"/>
      <c r="C602" s="120" t="s">
        <v>184</v>
      </c>
      <c r="D602" s="68"/>
      <c r="E602" s="68"/>
      <c r="F602" s="68"/>
      <c r="G602" s="68"/>
      <c r="H602" s="68"/>
      <c r="I602" s="68"/>
      <c r="J602" s="71"/>
    </row>
    <row r="603" spans="2:10" ht="13.5" x14ac:dyDescent="0.2">
      <c r="B603" s="69" t="s">
        <v>229</v>
      </c>
      <c r="C603" s="119" t="s">
        <v>224</v>
      </c>
      <c r="D603" s="68" t="s">
        <v>9</v>
      </c>
      <c r="E603" s="68"/>
      <c r="F603" s="68"/>
      <c r="G603" s="68"/>
      <c r="H603" s="71"/>
      <c r="I603" s="68"/>
      <c r="J603" s="71">
        <v>2</v>
      </c>
    </row>
    <row r="604" spans="2:10" ht="13.5" x14ac:dyDescent="0.2">
      <c r="B604" s="69"/>
      <c r="C604" s="119"/>
      <c r="D604" s="68"/>
      <c r="E604" s="68"/>
      <c r="F604" s="68"/>
      <c r="G604" s="68"/>
      <c r="H604" s="68"/>
      <c r="I604" s="68"/>
      <c r="J604" s="71"/>
    </row>
    <row r="605" spans="2:10" ht="13.5" x14ac:dyDescent="0.2">
      <c r="B605" s="69"/>
      <c r="C605" s="120" t="s">
        <v>183</v>
      </c>
      <c r="D605" s="68"/>
      <c r="E605" s="68"/>
      <c r="F605" s="68"/>
      <c r="G605" s="68"/>
      <c r="H605" s="68"/>
      <c r="I605" s="68"/>
      <c r="J605" s="71"/>
    </row>
    <row r="606" spans="2:10" ht="13.5" x14ac:dyDescent="0.2">
      <c r="B606" s="69" t="s">
        <v>228</v>
      </c>
      <c r="C606" s="119" t="s">
        <v>224</v>
      </c>
      <c r="D606" s="68" t="s">
        <v>9</v>
      </c>
      <c r="E606" s="68"/>
      <c r="F606" s="68"/>
      <c r="G606" s="68"/>
      <c r="H606" s="71"/>
      <c r="I606" s="68"/>
      <c r="J606" s="71">
        <v>1</v>
      </c>
    </row>
    <row r="607" spans="2:10" ht="13.5" x14ac:dyDescent="0.2">
      <c r="B607" s="69"/>
      <c r="C607" s="119"/>
      <c r="D607" s="68"/>
      <c r="E607" s="68"/>
      <c r="F607" s="68"/>
      <c r="G607" s="68"/>
      <c r="H607" s="68"/>
      <c r="I607" s="68"/>
      <c r="J607" s="71"/>
    </row>
    <row r="608" spans="2:10" ht="13.5" x14ac:dyDescent="0.2">
      <c r="B608" s="69"/>
      <c r="C608" s="120" t="s">
        <v>182</v>
      </c>
      <c r="D608" s="68"/>
      <c r="E608" s="68"/>
      <c r="F608" s="68"/>
      <c r="G608" s="68"/>
      <c r="H608" s="68"/>
      <c r="I608" s="68"/>
      <c r="J608" s="71"/>
    </row>
    <row r="609" spans="2:10" ht="13.5" x14ac:dyDescent="0.2">
      <c r="B609" s="69" t="s">
        <v>227</v>
      </c>
      <c r="C609" s="119" t="s">
        <v>224</v>
      </c>
      <c r="D609" s="68" t="s">
        <v>9</v>
      </c>
      <c r="E609" s="68"/>
      <c r="F609" s="68"/>
      <c r="G609" s="68"/>
      <c r="H609" s="71"/>
      <c r="I609" s="68"/>
      <c r="J609" s="71">
        <v>2</v>
      </c>
    </row>
    <row r="610" spans="2:10" ht="13.5" x14ac:dyDescent="0.2">
      <c r="B610" s="69"/>
      <c r="C610" s="119"/>
      <c r="D610" s="68"/>
      <c r="E610" s="68"/>
      <c r="F610" s="68"/>
      <c r="G610" s="68"/>
      <c r="H610" s="68"/>
      <c r="I610" s="68"/>
      <c r="J610" s="71"/>
    </row>
    <row r="611" spans="2:10" ht="13.5" x14ac:dyDescent="0.2">
      <c r="B611" s="69"/>
      <c r="C611" s="120" t="s">
        <v>226</v>
      </c>
      <c r="D611" s="68"/>
      <c r="E611" s="68"/>
      <c r="F611" s="68"/>
      <c r="G611" s="68"/>
      <c r="H611" s="68"/>
      <c r="I611" s="68"/>
      <c r="J611" s="71"/>
    </row>
    <row r="612" spans="2:10" ht="13.5" x14ac:dyDescent="0.2">
      <c r="B612" s="69" t="s">
        <v>225</v>
      </c>
      <c r="C612" s="119" t="s">
        <v>224</v>
      </c>
      <c r="D612" s="68" t="s">
        <v>9</v>
      </c>
      <c r="E612" s="68"/>
      <c r="F612" s="68"/>
      <c r="G612" s="68"/>
      <c r="H612" s="71"/>
      <c r="I612" s="68"/>
      <c r="J612" s="71">
        <v>4</v>
      </c>
    </row>
    <row r="613" spans="2:10" ht="13.5" x14ac:dyDescent="0.2">
      <c r="B613" s="69"/>
      <c r="C613" s="119"/>
      <c r="D613" s="68"/>
      <c r="E613" s="68"/>
      <c r="F613" s="68"/>
      <c r="G613" s="68"/>
      <c r="H613" s="68"/>
      <c r="I613" s="68"/>
      <c r="J613" s="71"/>
    </row>
    <row r="614" spans="2:10" ht="27" x14ac:dyDescent="0.2">
      <c r="B614" s="72" t="s">
        <v>26</v>
      </c>
      <c r="C614" s="120" t="s">
        <v>27</v>
      </c>
      <c r="D614" s="68"/>
      <c r="E614" s="68"/>
      <c r="F614" s="68"/>
      <c r="G614" s="68"/>
      <c r="H614" s="68"/>
      <c r="I614" s="68"/>
      <c r="J614" s="71"/>
    </row>
    <row r="615" spans="2:10" ht="13.5" x14ac:dyDescent="0.2">
      <c r="B615" s="69" t="s">
        <v>223</v>
      </c>
      <c r="C615" s="119" t="s">
        <v>222</v>
      </c>
      <c r="D615" s="68" t="s">
        <v>9</v>
      </c>
      <c r="E615" s="68"/>
      <c r="F615" s="68"/>
      <c r="G615" s="68"/>
      <c r="H615" s="71"/>
      <c r="I615" s="68"/>
      <c r="J615" s="71">
        <v>1</v>
      </c>
    </row>
    <row r="616" spans="2:10" ht="13.5" x14ac:dyDescent="0.2">
      <c r="B616" s="69"/>
      <c r="C616" s="119"/>
      <c r="D616" s="68"/>
      <c r="E616" s="68"/>
      <c r="F616" s="68"/>
      <c r="G616" s="68"/>
      <c r="H616" s="68"/>
      <c r="I616" s="68"/>
      <c r="J616" s="71"/>
    </row>
    <row r="617" spans="2:10" ht="13.5" x14ac:dyDescent="0.2">
      <c r="B617" s="69" t="s">
        <v>28</v>
      </c>
      <c r="C617" s="119" t="s">
        <v>29</v>
      </c>
      <c r="D617" s="68" t="s">
        <v>9</v>
      </c>
      <c r="E617" s="68"/>
      <c r="F617" s="68"/>
      <c r="G617" s="68"/>
      <c r="H617" s="71"/>
      <c r="I617" s="68"/>
      <c r="J617" s="71">
        <v>1</v>
      </c>
    </row>
    <row r="618" spans="2:10" ht="13.5" x14ac:dyDescent="0.2">
      <c r="B618" s="69"/>
      <c r="C618" s="119"/>
      <c r="D618" s="68"/>
      <c r="E618" s="68"/>
      <c r="F618" s="68"/>
      <c r="G618" s="68"/>
      <c r="H618" s="68"/>
      <c r="I618" s="68"/>
      <c r="J618" s="71"/>
    </row>
    <row r="619" spans="2:10" ht="27" x14ac:dyDescent="0.2">
      <c r="B619" s="69" t="s">
        <v>181</v>
      </c>
      <c r="C619" s="120" t="s">
        <v>180</v>
      </c>
      <c r="D619" s="68"/>
      <c r="E619" s="68"/>
      <c r="F619" s="68"/>
      <c r="G619" s="68"/>
      <c r="H619" s="68"/>
      <c r="I619" s="68"/>
      <c r="J619" s="71"/>
    </row>
    <row r="620" spans="2:10" ht="13.5" x14ac:dyDescent="0.2">
      <c r="B620" s="69"/>
      <c r="C620" s="120" t="s">
        <v>179</v>
      </c>
      <c r="D620" s="68"/>
      <c r="E620" s="68"/>
      <c r="F620" s="68"/>
      <c r="G620" s="68"/>
      <c r="H620" s="68"/>
      <c r="I620" s="68"/>
      <c r="J620" s="71"/>
    </row>
    <row r="621" spans="2:10" ht="13.5" x14ac:dyDescent="0.2">
      <c r="B621" s="69" t="s">
        <v>221</v>
      </c>
      <c r="C621" s="119" t="s">
        <v>220</v>
      </c>
      <c r="D621" s="68" t="s">
        <v>9</v>
      </c>
      <c r="E621" s="68"/>
      <c r="F621" s="68"/>
      <c r="G621" s="68"/>
      <c r="H621" s="71"/>
      <c r="I621" s="68"/>
      <c r="J621" s="71">
        <v>9</v>
      </c>
    </row>
    <row r="622" spans="2:10" ht="13.5" x14ac:dyDescent="0.2">
      <c r="B622" s="69"/>
      <c r="C622" s="119"/>
      <c r="D622" s="68"/>
      <c r="E622" s="69"/>
      <c r="F622" s="68"/>
      <c r="G622" s="68"/>
      <c r="H622" s="68"/>
      <c r="I622" s="66"/>
      <c r="J622" s="66"/>
    </row>
    <row r="623" spans="2:10" ht="13.5" x14ac:dyDescent="0.2">
      <c r="B623" s="69"/>
      <c r="C623" s="76" t="s">
        <v>30</v>
      </c>
      <c r="D623" s="84"/>
      <c r="E623" s="83"/>
      <c r="F623" s="68"/>
      <c r="G623" s="68"/>
      <c r="H623" s="68"/>
      <c r="I623" s="62"/>
      <c r="J623" s="62"/>
    </row>
    <row r="624" spans="2:10" ht="13.5" x14ac:dyDescent="0.2">
      <c r="B624" s="69" t="s">
        <v>90</v>
      </c>
      <c r="C624" s="121" t="s">
        <v>13</v>
      </c>
      <c r="D624" s="84" t="s">
        <v>12</v>
      </c>
      <c r="E624" s="83">
        <v>2.5</v>
      </c>
      <c r="F624" s="68">
        <v>2.5</v>
      </c>
      <c r="G624" s="68"/>
      <c r="H624" s="71">
        <f>E624*F624</f>
        <v>6.25</v>
      </c>
      <c r="I624" s="71"/>
      <c r="J624" s="68"/>
    </row>
    <row r="625" spans="2:10" ht="13.5" x14ac:dyDescent="0.2">
      <c r="B625" s="69"/>
      <c r="C625" s="121"/>
      <c r="D625" s="84"/>
      <c r="E625" s="83"/>
      <c r="F625" s="68"/>
      <c r="G625" s="68"/>
      <c r="H625" s="68"/>
      <c r="I625" s="68"/>
      <c r="J625" s="68"/>
    </row>
    <row r="626" spans="2:10" ht="67.5" x14ac:dyDescent="0.2">
      <c r="B626" s="72" t="s">
        <v>178</v>
      </c>
      <c r="C626" s="122" t="s">
        <v>16</v>
      </c>
      <c r="D626" s="84"/>
      <c r="E626" s="83"/>
      <c r="F626" s="68"/>
      <c r="G626" s="68"/>
      <c r="H626" s="68"/>
      <c r="I626" s="68"/>
      <c r="J626" s="68"/>
    </row>
    <row r="627" spans="2:10" ht="13.5" x14ac:dyDescent="0.2">
      <c r="B627" s="69" t="s">
        <v>177</v>
      </c>
      <c r="C627" s="121" t="s">
        <v>17</v>
      </c>
      <c r="D627" s="84" t="s">
        <v>11</v>
      </c>
      <c r="E627" s="83">
        <v>4</v>
      </c>
      <c r="F627" s="68">
        <v>3</v>
      </c>
      <c r="G627" s="68">
        <v>0.2</v>
      </c>
      <c r="H627" s="68"/>
      <c r="I627" s="71">
        <f>E627*F627*G627</f>
        <v>2.4000000000000004</v>
      </c>
      <c r="J627" s="68"/>
    </row>
    <row r="628" spans="2:10" ht="13.5" x14ac:dyDescent="0.2">
      <c r="B628" s="69"/>
      <c r="C628" s="121"/>
      <c r="D628" s="84"/>
      <c r="E628" s="83"/>
      <c r="F628" s="68"/>
      <c r="G628" s="68"/>
      <c r="H628" s="68"/>
      <c r="I628" s="68"/>
      <c r="J628" s="68"/>
    </row>
    <row r="629" spans="2:10" ht="54" x14ac:dyDescent="0.2">
      <c r="B629" s="72" t="s">
        <v>176</v>
      </c>
      <c r="C629" s="122" t="s">
        <v>31</v>
      </c>
      <c r="D629" s="84"/>
      <c r="E629" s="83"/>
      <c r="F629" s="68"/>
      <c r="G629" s="68"/>
      <c r="H629" s="68"/>
      <c r="I629" s="68"/>
      <c r="J629" s="68"/>
    </row>
    <row r="630" spans="2:10" ht="13.5" x14ac:dyDescent="0.2">
      <c r="B630" s="69" t="s">
        <v>175</v>
      </c>
      <c r="C630" s="121" t="s">
        <v>32</v>
      </c>
      <c r="D630" s="84" t="s">
        <v>12</v>
      </c>
      <c r="E630" s="83">
        <v>4.5599999999999996</v>
      </c>
      <c r="F630" s="68"/>
      <c r="G630" s="68">
        <v>1.95</v>
      </c>
      <c r="H630" s="71">
        <f>E630*G630</f>
        <v>8.8919999999999995</v>
      </c>
      <c r="I630" s="71"/>
      <c r="J630" s="68"/>
    </row>
    <row r="631" spans="2:10" ht="13.5" x14ac:dyDescent="0.2">
      <c r="B631" s="69"/>
      <c r="C631" s="121"/>
      <c r="D631" s="84"/>
      <c r="E631" s="83"/>
      <c r="F631" s="68"/>
      <c r="G631" s="68"/>
      <c r="H631" s="71"/>
      <c r="I631" s="68"/>
      <c r="J631" s="68"/>
    </row>
    <row r="632" spans="2:10" ht="40.5" x14ac:dyDescent="0.2">
      <c r="B632" s="72" t="s">
        <v>87</v>
      </c>
      <c r="C632" s="122" t="s">
        <v>18</v>
      </c>
      <c r="D632" s="84"/>
      <c r="E632" s="83"/>
      <c r="F632" s="68"/>
      <c r="G632" s="68"/>
      <c r="H632" s="71"/>
      <c r="I632" s="68"/>
      <c r="J632" s="68"/>
    </row>
    <row r="633" spans="2:10" ht="13.5" x14ac:dyDescent="0.2">
      <c r="B633" s="69" t="s">
        <v>85</v>
      </c>
      <c r="C633" s="121" t="s">
        <v>33</v>
      </c>
      <c r="D633" s="84" t="s">
        <v>12</v>
      </c>
      <c r="E633" s="83">
        <v>2.52</v>
      </c>
      <c r="F633" s="68">
        <v>2.52</v>
      </c>
      <c r="G633" s="68"/>
      <c r="H633" s="71">
        <f>E633*F633</f>
        <v>6.3504000000000005</v>
      </c>
      <c r="I633" s="71"/>
      <c r="J633" s="68"/>
    </row>
    <row r="634" spans="2:10" ht="13.5" x14ac:dyDescent="0.2">
      <c r="B634" s="69" t="s">
        <v>174</v>
      </c>
      <c r="C634" s="123" t="s">
        <v>34</v>
      </c>
      <c r="D634" s="84" t="s">
        <v>12</v>
      </c>
      <c r="E634" s="83">
        <v>1.96</v>
      </c>
      <c r="F634" s="68">
        <v>1.96</v>
      </c>
      <c r="G634" s="68"/>
      <c r="H634" s="71">
        <f>E634*F634</f>
        <v>3.8415999999999997</v>
      </c>
      <c r="I634" s="71"/>
      <c r="J634" s="68"/>
    </row>
    <row r="635" spans="2:10" ht="13.5" x14ac:dyDescent="0.2">
      <c r="B635" s="69"/>
      <c r="C635" s="121"/>
      <c r="D635" s="84"/>
      <c r="E635" s="83"/>
      <c r="F635" s="68"/>
      <c r="G635" s="68"/>
      <c r="H635" s="71"/>
      <c r="I635" s="68"/>
      <c r="J635" s="68"/>
    </row>
    <row r="636" spans="2:10" ht="27" x14ac:dyDescent="0.2">
      <c r="B636" s="69" t="s">
        <v>173</v>
      </c>
      <c r="C636" s="124" t="s">
        <v>35</v>
      </c>
      <c r="D636" s="84"/>
      <c r="E636" s="83"/>
      <c r="F636" s="68"/>
      <c r="G636" s="68"/>
      <c r="H636" s="71"/>
      <c r="I636" s="68"/>
      <c r="J636" s="68"/>
    </row>
    <row r="637" spans="2:10" ht="13.5" x14ac:dyDescent="0.2">
      <c r="B637" s="69" t="s">
        <v>172</v>
      </c>
      <c r="C637" s="123" t="s">
        <v>36</v>
      </c>
      <c r="D637" s="84" t="s">
        <v>12</v>
      </c>
      <c r="E637" s="83">
        <v>2.2000000000000002</v>
      </c>
      <c r="F637" s="68">
        <v>2.2000000000000002</v>
      </c>
      <c r="G637" s="68"/>
      <c r="H637" s="71">
        <f>E637*F637</f>
        <v>4.8400000000000007</v>
      </c>
      <c r="I637" s="71"/>
      <c r="J637" s="68"/>
    </row>
    <row r="638" spans="2:10" ht="13.5" x14ac:dyDescent="0.2">
      <c r="B638" s="69"/>
      <c r="C638" s="121"/>
      <c r="D638" s="84"/>
      <c r="E638" s="83"/>
      <c r="F638" s="68"/>
      <c r="G638" s="68"/>
      <c r="H638" s="71"/>
      <c r="I638" s="68"/>
      <c r="J638" s="68"/>
    </row>
    <row r="639" spans="2:10" ht="13.5" x14ac:dyDescent="0.2">
      <c r="B639" s="72" t="s">
        <v>171</v>
      </c>
      <c r="C639" s="122" t="s">
        <v>170</v>
      </c>
      <c r="D639" s="84"/>
      <c r="E639" s="83"/>
      <c r="F639" s="68"/>
      <c r="G639" s="68"/>
      <c r="H639" s="71"/>
      <c r="I639" s="68"/>
      <c r="J639" s="68"/>
    </row>
    <row r="640" spans="2:10" ht="40.5" x14ac:dyDescent="0.2">
      <c r="B640" s="69" t="s">
        <v>169</v>
      </c>
      <c r="C640" s="121" t="s">
        <v>168</v>
      </c>
      <c r="D640" s="84" t="s">
        <v>12</v>
      </c>
      <c r="E640" s="83">
        <v>2.2000000000000002</v>
      </c>
      <c r="F640" s="68">
        <v>2.2000000000000002</v>
      </c>
      <c r="G640" s="68"/>
      <c r="H640" s="71">
        <f>E640*F640</f>
        <v>4.8400000000000007</v>
      </c>
      <c r="I640" s="71"/>
      <c r="J640" s="68"/>
    </row>
    <row r="641" spans="2:10" ht="13.5" x14ac:dyDescent="0.2">
      <c r="B641" s="69"/>
      <c r="C641" s="121"/>
      <c r="D641" s="84"/>
      <c r="E641" s="83"/>
      <c r="F641" s="68"/>
      <c r="G641" s="68"/>
      <c r="H641" s="68"/>
      <c r="I641" s="68"/>
      <c r="J641" s="68"/>
    </row>
    <row r="642" spans="2:10" ht="54" x14ac:dyDescent="0.2">
      <c r="B642" s="72" t="s">
        <v>84</v>
      </c>
      <c r="C642" s="122" t="s">
        <v>20</v>
      </c>
      <c r="D642" s="84"/>
      <c r="E642" s="83"/>
      <c r="F642" s="68"/>
      <c r="G642" s="68"/>
      <c r="H642" s="68"/>
      <c r="I642" s="68"/>
      <c r="J642" s="68"/>
    </row>
    <row r="643" spans="2:10" ht="13.5" x14ac:dyDescent="0.2">
      <c r="B643" s="69" t="s">
        <v>167</v>
      </c>
      <c r="C643" s="121" t="s">
        <v>166</v>
      </c>
      <c r="D643" s="84" t="s">
        <v>11</v>
      </c>
      <c r="E643" s="83">
        <v>34</v>
      </c>
      <c r="F643" s="68">
        <v>0.15</v>
      </c>
      <c r="G643" s="68">
        <v>0.15</v>
      </c>
      <c r="H643" s="68"/>
      <c r="I643" s="71">
        <f>E643*F643*G643</f>
        <v>0.7649999999999999</v>
      </c>
      <c r="J643" s="71"/>
    </row>
    <row r="644" spans="2:10" ht="13.5" x14ac:dyDescent="0.2">
      <c r="B644" s="69"/>
      <c r="C644" s="121"/>
      <c r="D644" s="84"/>
      <c r="E644" s="83"/>
      <c r="F644" s="68"/>
      <c r="G644" s="68"/>
      <c r="H644" s="68"/>
      <c r="I644" s="71"/>
      <c r="J644" s="68"/>
    </row>
    <row r="645" spans="2:10" ht="13.5" x14ac:dyDescent="0.2">
      <c r="B645" s="69" t="s">
        <v>165</v>
      </c>
      <c r="C645" s="121" t="s">
        <v>37</v>
      </c>
      <c r="D645" s="84" t="s">
        <v>11</v>
      </c>
      <c r="E645" s="83">
        <v>4.33</v>
      </c>
      <c r="F645" s="68">
        <v>0.6</v>
      </c>
      <c r="G645" s="68">
        <v>0.5</v>
      </c>
      <c r="H645" s="68"/>
      <c r="I645" s="71">
        <f>E645*F645*G645</f>
        <v>1.2989999999999999</v>
      </c>
      <c r="J645" s="71"/>
    </row>
    <row r="646" spans="2:10" ht="13.5" x14ac:dyDescent="0.2">
      <c r="B646" s="69"/>
      <c r="C646" s="121"/>
      <c r="D646" s="84"/>
      <c r="E646" s="83"/>
      <c r="F646" s="68"/>
      <c r="G646" s="68"/>
      <c r="H646" s="68"/>
      <c r="I646" s="68"/>
      <c r="J646" s="68"/>
    </row>
    <row r="647" spans="2:10" ht="40.5" x14ac:dyDescent="0.2">
      <c r="B647" s="72" t="s">
        <v>164</v>
      </c>
      <c r="C647" s="122" t="s">
        <v>21</v>
      </c>
      <c r="D647" s="84"/>
      <c r="E647" s="83"/>
      <c r="F647" s="68"/>
      <c r="G647" s="68"/>
      <c r="H647" s="68"/>
      <c r="I647" s="68"/>
      <c r="J647" s="68"/>
    </row>
    <row r="648" spans="2:10" ht="13.5" x14ac:dyDescent="0.2">
      <c r="B648" s="69" t="s">
        <v>77</v>
      </c>
      <c r="C648" s="121" t="s">
        <v>38</v>
      </c>
      <c r="D648" s="84" t="s">
        <v>39</v>
      </c>
      <c r="E648" s="83"/>
      <c r="F648" s="68"/>
      <c r="G648" s="68"/>
      <c r="H648" s="71"/>
      <c r="I648" s="68"/>
      <c r="J648" s="71">
        <v>33.450000000000003</v>
      </c>
    </row>
    <row r="649" spans="2:10" ht="13.5" x14ac:dyDescent="0.2">
      <c r="B649" s="69" t="s">
        <v>163</v>
      </c>
      <c r="C649" s="121" t="s">
        <v>22</v>
      </c>
      <c r="D649" s="84" t="s">
        <v>10</v>
      </c>
      <c r="E649" s="85">
        <v>24.8</v>
      </c>
      <c r="F649" s="68"/>
      <c r="G649" s="68"/>
      <c r="H649" s="68"/>
      <c r="I649" s="68"/>
      <c r="J649" s="68"/>
    </row>
    <row r="650" spans="2:10" ht="13.5" x14ac:dyDescent="0.2">
      <c r="B650" s="69"/>
      <c r="C650" s="123"/>
      <c r="D650" s="84"/>
      <c r="E650" s="83"/>
      <c r="F650" s="68"/>
      <c r="G650" s="68"/>
      <c r="H650" s="68"/>
      <c r="I650" s="68"/>
      <c r="J650" s="68"/>
    </row>
    <row r="651" spans="2:10" ht="54" x14ac:dyDescent="0.2">
      <c r="B651" s="72" t="s">
        <v>162</v>
      </c>
      <c r="C651" s="122" t="s">
        <v>40</v>
      </c>
      <c r="D651" s="84"/>
      <c r="E651" s="83"/>
      <c r="F651" s="68"/>
      <c r="G651" s="68"/>
      <c r="H651" s="71"/>
      <c r="I651" s="68"/>
      <c r="J651" s="68"/>
    </row>
    <row r="652" spans="2:10" ht="13.5" x14ac:dyDescent="0.2">
      <c r="B652" s="69" t="s">
        <v>161</v>
      </c>
      <c r="C652" s="121" t="s">
        <v>41</v>
      </c>
      <c r="D652" s="84" t="s">
        <v>12</v>
      </c>
      <c r="E652" s="83">
        <v>7.6</v>
      </c>
      <c r="F652" s="68">
        <v>4.03</v>
      </c>
      <c r="G652" s="68"/>
      <c r="H652" s="71">
        <f>E652*F652</f>
        <v>30.628</v>
      </c>
      <c r="I652" s="71"/>
      <c r="J652" s="68"/>
    </row>
    <row r="653" spans="2:10" ht="13.5" x14ac:dyDescent="0.2">
      <c r="B653" s="69"/>
      <c r="C653" s="121"/>
      <c r="D653" s="84"/>
      <c r="E653" s="83"/>
      <c r="F653" s="68"/>
      <c r="G653" s="68"/>
      <c r="H653" s="71"/>
      <c r="I653" s="68"/>
      <c r="J653" s="68"/>
    </row>
    <row r="654" spans="2:10" ht="54" x14ac:dyDescent="0.2">
      <c r="B654" s="72" t="s">
        <v>160</v>
      </c>
      <c r="C654" s="122" t="s">
        <v>42</v>
      </c>
      <c r="D654" s="84"/>
      <c r="E654" s="83"/>
      <c r="F654" s="68"/>
      <c r="G654" s="68"/>
      <c r="H654" s="71"/>
      <c r="I654" s="68"/>
      <c r="J654" s="68"/>
    </row>
    <row r="655" spans="2:10" ht="27" x14ac:dyDescent="0.2">
      <c r="B655" s="69" t="s">
        <v>159</v>
      </c>
      <c r="C655" s="121" t="s">
        <v>43</v>
      </c>
      <c r="D655" s="84" t="s">
        <v>12</v>
      </c>
      <c r="E655" s="83"/>
      <c r="F655" s="68">
        <v>0.9</v>
      </c>
      <c r="G655" s="68">
        <v>1.95</v>
      </c>
      <c r="H655" s="71">
        <f>F655*G655</f>
        <v>1.7549999999999999</v>
      </c>
      <c r="I655" s="71"/>
      <c r="J655" s="68"/>
    </row>
    <row r="656" spans="2:10" ht="13.5" x14ac:dyDescent="0.2">
      <c r="B656" s="69"/>
      <c r="C656" s="121"/>
      <c r="D656" s="84"/>
      <c r="E656" s="83"/>
      <c r="F656" s="68"/>
      <c r="G656" s="68"/>
      <c r="H656" s="71"/>
      <c r="I656" s="68"/>
      <c r="J656" s="68"/>
    </row>
    <row r="657" spans="2:10" ht="54" x14ac:dyDescent="0.2">
      <c r="B657" s="72" t="s">
        <v>158</v>
      </c>
      <c r="C657" s="122" t="s">
        <v>44</v>
      </c>
      <c r="D657" s="84"/>
      <c r="E657" s="83"/>
      <c r="F657" s="68"/>
      <c r="G657" s="68"/>
      <c r="H657" s="71"/>
      <c r="I657" s="68"/>
      <c r="J657" s="68"/>
    </row>
    <row r="658" spans="2:10" ht="13.5" x14ac:dyDescent="0.2">
      <c r="B658" s="69" t="s">
        <v>157</v>
      </c>
      <c r="C658" s="121" t="s">
        <v>45</v>
      </c>
      <c r="D658" s="84" t="s">
        <v>12</v>
      </c>
      <c r="E658" s="83"/>
      <c r="F658" s="68">
        <v>1.5</v>
      </c>
      <c r="G658" s="68">
        <v>0.45</v>
      </c>
      <c r="H658" s="71">
        <f>F658*G658</f>
        <v>0.67500000000000004</v>
      </c>
      <c r="I658" s="71"/>
      <c r="J658" s="68"/>
    </row>
    <row r="659" spans="2:10" ht="13.5" x14ac:dyDescent="0.2">
      <c r="B659" s="69"/>
      <c r="C659" s="121"/>
      <c r="D659" s="84"/>
      <c r="E659" s="83"/>
      <c r="F659" s="68"/>
      <c r="G659" s="68"/>
      <c r="H659" s="71"/>
      <c r="I659" s="68"/>
      <c r="J659" s="68"/>
    </row>
    <row r="660" spans="2:10" ht="27" x14ac:dyDescent="0.2">
      <c r="B660" s="72" t="s">
        <v>156</v>
      </c>
      <c r="C660" s="122" t="s">
        <v>46</v>
      </c>
      <c r="D660" s="84"/>
      <c r="E660" s="83"/>
      <c r="F660" s="68"/>
      <c r="G660" s="68"/>
      <c r="H660" s="71"/>
      <c r="I660" s="68"/>
      <c r="J660" s="68"/>
    </row>
    <row r="661" spans="2:10" ht="13.5" x14ac:dyDescent="0.2">
      <c r="B661" s="69" t="s">
        <v>155</v>
      </c>
      <c r="C661" s="121" t="s">
        <v>47</v>
      </c>
      <c r="D661" s="84" t="s">
        <v>12</v>
      </c>
      <c r="E661" s="83"/>
      <c r="F661" s="68">
        <v>1.5</v>
      </c>
      <c r="G661" s="68">
        <v>0.45</v>
      </c>
      <c r="H661" s="71">
        <f>F661*G661</f>
        <v>0.67500000000000004</v>
      </c>
      <c r="I661" s="71"/>
      <c r="J661" s="68"/>
    </row>
    <row r="662" spans="2:10" ht="13.5" x14ac:dyDescent="0.2">
      <c r="B662" s="69"/>
      <c r="C662" s="121"/>
      <c r="D662" s="84"/>
      <c r="E662" s="83"/>
      <c r="F662" s="68"/>
      <c r="G662" s="68"/>
      <c r="H662" s="71"/>
      <c r="I662" s="68"/>
      <c r="J662" s="68"/>
    </row>
    <row r="663" spans="2:10" ht="13.5" x14ac:dyDescent="0.2">
      <c r="B663" s="72" t="s">
        <v>154</v>
      </c>
      <c r="C663" s="122" t="s">
        <v>48</v>
      </c>
      <c r="D663" s="84"/>
      <c r="E663" s="83"/>
      <c r="F663" s="68"/>
      <c r="G663" s="68"/>
      <c r="H663" s="71"/>
      <c r="I663" s="68"/>
      <c r="J663" s="68"/>
    </row>
    <row r="664" spans="2:10" ht="13.5" x14ac:dyDescent="0.2">
      <c r="B664" s="69" t="s">
        <v>153</v>
      </c>
      <c r="C664" s="121" t="s">
        <v>49</v>
      </c>
      <c r="D664" s="84" t="s">
        <v>12</v>
      </c>
      <c r="E664" s="83"/>
      <c r="F664" s="68">
        <v>11.9</v>
      </c>
      <c r="G664" s="68">
        <v>2.5499999999999998</v>
      </c>
      <c r="H664" s="71">
        <f>F664*G664</f>
        <v>30.344999999999999</v>
      </c>
      <c r="I664" s="71"/>
      <c r="J664" s="68"/>
    </row>
    <row r="665" spans="2:10" ht="13.5" x14ac:dyDescent="0.2">
      <c r="B665" s="69" t="s">
        <v>152</v>
      </c>
      <c r="C665" s="121" t="s">
        <v>50</v>
      </c>
      <c r="D665" s="84" t="s">
        <v>12</v>
      </c>
      <c r="E665" s="83">
        <v>2.44</v>
      </c>
      <c r="F665" s="68"/>
      <c r="G665" s="68">
        <v>1</v>
      </c>
      <c r="H665" s="71">
        <f>E665*G665</f>
        <v>2.44</v>
      </c>
      <c r="I665" s="71"/>
      <c r="J665" s="68"/>
    </row>
    <row r="666" spans="2:10" ht="13.5" x14ac:dyDescent="0.2">
      <c r="B666" s="69" t="s">
        <v>151</v>
      </c>
      <c r="C666" s="121" t="s">
        <v>51</v>
      </c>
      <c r="D666" s="84" t="s">
        <v>14</v>
      </c>
      <c r="E666" s="83">
        <v>1</v>
      </c>
      <c r="F666" s="68"/>
      <c r="G666" s="68"/>
      <c r="H666" s="71"/>
      <c r="I666" s="68"/>
      <c r="J666" s="71">
        <v>1</v>
      </c>
    </row>
    <row r="667" spans="2:10" ht="13.5" x14ac:dyDescent="0.2">
      <c r="B667" s="69"/>
      <c r="C667" s="121"/>
      <c r="D667" s="84"/>
      <c r="E667" s="83"/>
      <c r="F667" s="68"/>
      <c r="G667" s="68"/>
      <c r="H667" s="68"/>
      <c r="I667" s="68"/>
      <c r="J667" s="68"/>
    </row>
    <row r="668" spans="2:10" ht="67.5" x14ac:dyDescent="0.2">
      <c r="B668" s="72" t="s">
        <v>150</v>
      </c>
      <c r="C668" s="122" t="s">
        <v>52</v>
      </c>
      <c r="D668" s="84"/>
      <c r="E668" s="83"/>
      <c r="F668" s="68"/>
      <c r="G668" s="68"/>
      <c r="H668" s="68"/>
      <c r="I668" s="68"/>
      <c r="J668" s="68"/>
    </row>
    <row r="669" spans="2:10" ht="13.5" x14ac:dyDescent="0.2">
      <c r="B669" s="69">
        <v>100109</v>
      </c>
      <c r="C669" s="121" t="s">
        <v>53</v>
      </c>
      <c r="D669" s="84" t="s">
        <v>12</v>
      </c>
      <c r="E669" s="83">
        <v>1.8</v>
      </c>
      <c r="F669" s="68">
        <v>1.8</v>
      </c>
      <c r="G669" s="68"/>
      <c r="H669" s="71">
        <f>E669*F669</f>
        <v>3.24</v>
      </c>
      <c r="I669" s="71"/>
      <c r="J669" s="68"/>
    </row>
    <row r="670" spans="2:10" ht="13.5" x14ac:dyDescent="0.2">
      <c r="B670" s="69"/>
      <c r="C670" s="121"/>
      <c r="D670" s="84"/>
      <c r="E670" s="83"/>
      <c r="F670" s="68"/>
      <c r="G670" s="68"/>
      <c r="H670" s="68"/>
      <c r="I670" s="68"/>
      <c r="J670" s="68"/>
    </row>
    <row r="671" spans="2:10" ht="13.5" x14ac:dyDescent="0.2">
      <c r="B671" s="72" t="s">
        <v>149</v>
      </c>
      <c r="C671" s="122" t="s">
        <v>54</v>
      </c>
      <c r="D671" s="84"/>
      <c r="E671" s="83"/>
      <c r="F671" s="68"/>
      <c r="G671" s="68"/>
      <c r="H671" s="68"/>
      <c r="I671" s="68"/>
      <c r="J671" s="68"/>
    </row>
    <row r="672" spans="2:10" ht="40.5" x14ac:dyDescent="0.2">
      <c r="B672" s="69" t="s">
        <v>148</v>
      </c>
      <c r="C672" s="121" t="s">
        <v>55</v>
      </c>
      <c r="D672" s="84" t="s">
        <v>56</v>
      </c>
      <c r="E672" s="83"/>
      <c r="F672" s="68"/>
      <c r="G672" s="68"/>
      <c r="H672" s="71"/>
      <c r="I672" s="68"/>
      <c r="J672" s="71">
        <v>3</v>
      </c>
    </row>
    <row r="673" spans="2:10" ht="13.5" x14ac:dyDescent="0.2">
      <c r="B673" s="69"/>
      <c r="C673" s="121"/>
      <c r="D673" s="84"/>
      <c r="E673" s="83"/>
      <c r="F673" s="68"/>
      <c r="G673" s="68"/>
      <c r="H673" s="68"/>
      <c r="I673" s="68"/>
      <c r="J673" s="68"/>
    </row>
    <row r="674" spans="2:10" ht="67.5" x14ac:dyDescent="0.2">
      <c r="B674" s="69" t="s">
        <v>147</v>
      </c>
      <c r="C674" s="121" t="s">
        <v>57</v>
      </c>
      <c r="D674" s="84" t="s">
        <v>15</v>
      </c>
      <c r="E674" s="83">
        <v>1</v>
      </c>
      <c r="F674" s="68"/>
      <c r="G674" s="68"/>
      <c r="H674" s="71"/>
      <c r="I674" s="68"/>
      <c r="J674" s="71">
        <v>1</v>
      </c>
    </row>
    <row r="675" spans="2:10" ht="13.5" x14ac:dyDescent="0.2">
      <c r="B675" s="69"/>
      <c r="C675" s="121"/>
      <c r="D675" s="84"/>
      <c r="E675" s="83"/>
      <c r="F675" s="68"/>
      <c r="G675" s="68"/>
      <c r="H675" s="68"/>
      <c r="I675" s="68"/>
      <c r="J675" s="68"/>
    </row>
    <row r="676" spans="2:10" ht="13.5" x14ac:dyDescent="0.2">
      <c r="B676" s="69"/>
      <c r="C676" s="121"/>
      <c r="D676" s="84"/>
      <c r="E676" s="83"/>
      <c r="F676" s="68"/>
      <c r="G676" s="68"/>
      <c r="H676" s="68"/>
      <c r="I676" s="68"/>
      <c r="J676" s="68"/>
    </row>
    <row r="677" spans="2:10" ht="13.5" x14ac:dyDescent="0.2">
      <c r="B677" s="69"/>
      <c r="C677" s="123"/>
      <c r="D677" s="84"/>
      <c r="E677" s="83"/>
      <c r="F677" s="68"/>
      <c r="G677" s="68"/>
      <c r="H677" s="68"/>
      <c r="I677" s="66"/>
      <c r="J677" s="66"/>
    </row>
    <row r="678" spans="2:10" ht="13.5" x14ac:dyDescent="0.2">
      <c r="B678" s="69"/>
      <c r="C678" s="76" t="e">
        <f>#REF!</f>
        <v>#REF!</v>
      </c>
      <c r="D678" s="68"/>
      <c r="E678" s="69"/>
      <c r="F678" s="68"/>
      <c r="G678" s="68"/>
      <c r="H678" s="68"/>
      <c r="I678" s="62"/>
      <c r="J678" s="62"/>
    </row>
    <row r="679" spans="2:10" ht="13.5" x14ac:dyDescent="0.2">
      <c r="B679" s="68"/>
      <c r="C679" s="119"/>
      <c r="D679" s="68"/>
      <c r="E679" s="69"/>
      <c r="F679" s="68"/>
      <c r="G679" s="68"/>
      <c r="H679" s="68"/>
      <c r="I679" s="62"/>
      <c r="J679" s="62"/>
    </row>
    <row r="680" spans="2:10" ht="13.5" x14ac:dyDescent="0.2">
      <c r="B680" s="68" t="s">
        <v>90</v>
      </c>
      <c r="C680" s="119" t="s">
        <v>13</v>
      </c>
      <c r="D680" s="68" t="s">
        <v>12</v>
      </c>
      <c r="E680" s="68">
        <v>20</v>
      </c>
      <c r="F680" s="68">
        <v>20</v>
      </c>
      <c r="G680" s="68"/>
      <c r="H680" s="71">
        <f>E680*F680</f>
        <v>400</v>
      </c>
      <c r="I680" s="71"/>
      <c r="J680" s="68"/>
    </row>
    <row r="681" spans="2:10" ht="13.5" x14ac:dyDescent="0.2">
      <c r="B681" s="68"/>
      <c r="C681" s="119"/>
      <c r="D681" s="68"/>
      <c r="E681" s="68"/>
      <c r="F681" s="68"/>
      <c r="G681" s="68"/>
      <c r="H681" s="68"/>
      <c r="I681" s="68"/>
      <c r="J681" s="68"/>
    </row>
    <row r="682" spans="2:10" ht="67.5" x14ac:dyDescent="0.2">
      <c r="B682" s="71" t="s">
        <v>89</v>
      </c>
      <c r="C682" s="120" t="s">
        <v>16</v>
      </c>
      <c r="D682" s="68"/>
      <c r="E682" s="68"/>
      <c r="F682" s="68"/>
      <c r="G682" s="68"/>
      <c r="H682" s="68"/>
      <c r="I682" s="68"/>
      <c r="J682" s="68"/>
    </row>
    <row r="683" spans="2:10" ht="13.5" x14ac:dyDescent="0.2">
      <c r="B683" s="68" t="s">
        <v>88</v>
      </c>
      <c r="C683" s="119" t="s">
        <v>17</v>
      </c>
      <c r="D683" s="68" t="s">
        <v>11</v>
      </c>
      <c r="E683" s="68">
        <v>80</v>
      </c>
      <c r="F683" s="68">
        <v>0.7</v>
      </c>
      <c r="G683" s="68">
        <v>0.68569999999999998</v>
      </c>
      <c r="H683" s="68"/>
      <c r="I683" s="71">
        <f>E683*F683*G683</f>
        <v>38.3992</v>
      </c>
      <c r="J683" s="68"/>
    </row>
    <row r="684" spans="2:10" ht="13.5" x14ac:dyDescent="0.2">
      <c r="B684" s="68"/>
      <c r="C684" s="119"/>
      <c r="D684" s="68"/>
      <c r="E684" s="68"/>
      <c r="F684" s="68"/>
      <c r="G684" s="68"/>
      <c r="H684" s="68"/>
      <c r="I684" s="68"/>
      <c r="J684" s="68"/>
    </row>
    <row r="685" spans="2:10" ht="13.5" x14ac:dyDescent="0.2">
      <c r="B685" s="71" t="s">
        <v>87</v>
      </c>
      <c r="C685" s="120" t="s">
        <v>86</v>
      </c>
      <c r="D685" s="68"/>
      <c r="E685" s="68"/>
      <c r="F685" s="68"/>
      <c r="G685" s="68"/>
      <c r="H685" s="68"/>
      <c r="I685" s="68"/>
      <c r="J685" s="68"/>
    </row>
    <row r="686" spans="2:10" ht="13.5" x14ac:dyDescent="0.2">
      <c r="B686" s="68" t="s">
        <v>85</v>
      </c>
      <c r="C686" s="119" t="s">
        <v>33</v>
      </c>
      <c r="D686" s="68" t="s">
        <v>12</v>
      </c>
      <c r="E686" s="68">
        <v>80</v>
      </c>
      <c r="F686" s="68"/>
      <c r="G686" s="68">
        <v>0.76</v>
      </c>
      <c r="H686" s="71">
        <f>E686*G686</f>
        <v>60.8</v>
      </c>
      <c r="I686" s="71"/>
      <c r="J686" s="68"/>
    </row>
    <row r="687" spans="2:10" ht="13.5" x14ac:dyDescent="0.2">
      <c r="B687" s="68"/>
      <c r="C687" s="119"/>
      <c r="D687" s="68"/>
      <c r="E687" s="68"/>
      <c r="F687" s="68"/>
      <c r="G687" s="68"/>
      <c r="H687" s="68"/>
      <c r="I687" s="68"/>
      <c r="J687" s="68"/>
    </row>
    <row r="688" spans="2:10" ht="13.5" x14ac:dyDescent="0.2">
      <c r="B688" s="71" t="s">
        <v>84</v>
      </c>
      <c r="C688" s="120" t="s">
        <v>83</v>
      </c>
      <c r="D688" s="68"/>
      <c r="E688" s="68"/>
      <c r="F688" s="68"/>
      <c r="G688" s="68"/>
      <c r="H688" s="68"/>
      <c r="I688" s="68"/>
      <c r="J688" s="68"/>
    </row>
    <row r="689" spans="2:10" ht="13.5" x14ac:dyDescent="0.2">
      <c r="B689" s="68" t="s">
        <v>82</v>
      </c>
      <c r="C689" s="119" t="s">
        <v>81</v>
      </c>
      <c r="D689" s="68" t="s">
        <v>11</v>
      </c>
      <c r="E689" s="68">
        <v>80</v>
      </c>
      <c r="F689" s="68">
        <v>0.2</v>
      </c>
      <c r="G689" s="68">
        <v>0.28499999999999998</v>
      </c>
      <c r="H689" s="68"/>
      <c r="I689" s="71">
        <f>E689*F689*G689</f>
        <v>4.5599999999999996</v>
      </c>
      <c r="J689" s="71"/>
    </row>
    <row r="690" spans="2:10" ht="13.5" x14ac:dyDescent="0.2">
      <c r="B690" s="68"/>
      <c r="C690" s="119"/>
      <c r="D690" s="68"/>
      <c r="E690" s="68"/>
      <c r="F690" s="68"/>
      <c r="G690" s="68"/>
      <c r="H690" s="68"/>
      <c r="I690" s="68"/>
      <c r="J690" s="68"/>
    </row>
    <row r="691" spans="2:10" ht="27" x14ac:dyDescent="0.2">
      <c r="B691" s="71" t="s">
        <v>80</v>
      </c>
      <c r="C691" s="120" t="s">
        <v>79</v>
      </c>
      <c r="D691" s="68"/>
      <c r="E691" s="68"/>
      <c r="F691" s="68"/>
      <c r="G691" s="68"/>
      <c r="H691" s="68"/>
      <c r="I691" s="68"/>
      <c r="J691" s="68"/>
    </row>
    <row r="692" spans="2:10" ht="13.5" x14ac:dyDescent="0.2">
      <c r="B692" s="68" t="s">
        <v>78</v>
      </c>
      <c r="C692" s="119" t="s">
        <v>37</v>
      </c>
      <c r="D692" s="68" t="s">
        <v>11</v>
      </c>
      <c r="E692" s="68">
        <v>80</v>
      </c>
      <c r="F692" s="68">
        <v>0.7</v>
      </c>
      <c r="G692" s="68">
        <v>0.68569999999999998</v>
      </c>
      <c r="H692" s="68"/>
      <c r="I692" s="71">
        <f>E692*F692*G692</f>
        <v>38.3992</v>
      </c>
      <c r="J692" s="71"/>
    </row>
    <row r="693" spans="2:10" ht="13.5" x14ac:dyDescent="0.2">
      <c r="B693" s="68"/>
      <c r="C693" s="119"/>
      <c r="D693" s="68"/>
      <c r="E693" s="68"/>
      <c r="F693" s="68"/>
      <c r="G693" s="68"/>
      <c r="H693" s="68"/>
      <c r="I693" s="68"/>
      <c r="J693" s="68"/>
    </row>
    <row r="694" spans="2:10" ht="13.5" x14ac:dyDescent="0.2">
      <c r="B694" s="71" t="s">
        <v>77</v>
      </c>
      <c r="C694" s="120" t="s">
        <v>76</v>
      </c>
      <c r="D694" s="68"/>
      <c r="E694" s="68"/>
      <c r="F694" s="68"/>
      <c r="G694" s="68"/>
      <c r="H694" s="68"/>
      <c r="I694" s="68"/>
      <c r="J694" s="68"/>
    </row>
    <row r="695" spans="2:10" ht="13.5" x14ac:dyDescent="0.2">
      <c r="B695" s="68" t="s">
        <v>75</v>
      </c>
      <c r="C695" s="119" t="s">
        <v>74</v>
      </c>
      <c r="D695" s="68" t="s">
        <v>10</v>
      </c>
      <c r="E695" s="71">
        <v>76</v>
      </c>
      <c r="F695" s="68"/>
      <c r="G695" s="68"/>
      <c r="H695" s="68"/>
      <c r="I695" s="68"/>
      <c r="J695" s="68"/>
    </row>
    <row r="696" spans="2:10" ht="13.5" x14ac:dyDescent="0.2">
      <c r="B696" s="68"/>
      <c r="C696" s="119"/>
      <c r="D696" s="68"/>
      <c r="E696" s="68"/>
      <c r="F696" s="68"/>
      <c r="G696" s="68"/>
      <c r="H696" s="68"/>
      <c r="I696" s="68"/>
      <c r="J696" s="68"/>
    </row>
    <row r="697" spans="2:10" ht="40.5" x14ac:dyDescent="0.2">
      <c r="B697" s="71" t="s">
        <v>73</v>
      </c>
      <c r="C697" s="120" t="s">
        <v>72</v>
      </c>
      <c r="D697" s="68"/>
      <c r="E697" s="68"/>
      <c r="F697" s="68"/>
      <c r="G697" s="68"/>
      <c r="H697" s="68"/>
      <c r="I697" s="68"/>
      <c r="J697" s="68"/>
    </row>
    <row r="698" spans="2:10" ht="40.5" x14ac:dyDescent="0.2">
      <c r="B698" s="68" t="s">
        <v>71</v>
      </c>
      <c r="C698" s="119" t="s">
        <v>70</v>
      </c>
      <c r="D698" s="68" t="s">
        <v>12</v>
      </c>
      <c r="E698" s="68">
        <v>40</v>
      </c>
      <c r="F698" s="68"/>
      <c r="G698" s="68">
        <v>3.8</v>
      </c>
      <c r="H698" s="71">
        <f>E698*G698</f>
        <v>152</v>
      </c>
      <c r="I698" s="71"/>
      <c r="J698" s="68"/>
    </row>
    <row r="699" spans="2:10" ht="40.5" x14ac:dyDescent="0.2">
      <c r="B699" s="68" t="s">
        <v>69</v>
      </c>
      <c r="C699" s="119" t="s">
        <v>68</v>
      </c>
      <c r="D699" s="68" t="s">
        <v>9</v>
      </c>
      <c r="E699" s="68"/>
      <c r="F699" s="68"/>
      <c r="G699" s="68"/>
      <c r="H699" s="71"/>
      <c r="I699" s="68"/>
      <c r="J699" s="71">
        <v>1</v>
      </c>
    </row>
    <row r="700" spans="2:10" ht="13.5" x14ac:dyDescent="0.2">
      <c r="B700" s="68"/>
      <c r="C700" s="119"/>
      <c r="D700" s="68"/>
      <c r="E700" s="68"/>
      <c r="F700" s="68"/>
      <c r="G700" s="68"/>
      <c r="H700" s="68"/>
      <c r="I700" s="68"/>
      <c r="J700" s="68"/>
    </row>
    <row r="701" spans="2:10" ht="27" x14ac:dyDescent="0.2">
      <c r="B701" s="68" t="s">
        <v>64</v>
      </c>
      <c r="C701" s="119" t="s">
        <v>67</v>
      </c>
      <c r="D701" s="68" t="s">
        <v>11</v>
      </c>
      <c r="E701" s="68">
        <v>20</v>
      </c>
      <c r="F701" s="68">
        <v>20</v>
      </c>
      <c r="G701" s="68">
        <v>0.1</v>
      </c>
      <c r="H701" s="68"/>
      <c r="I701" s="71">
        <f>E701*F701*G701</f>
        <v>40</v>
      </c>
      <c r="J701" s="71"/>
    </row>
    <row r="702" spans="2:10" ht="13.5" x14ac:dyDescent="0.2">
      <c r="B702" s="68"/>
      <c r="C702" s="119"/>
      <c r="D702" s="68"/>
      <c r="E702" s="69"/>
      <c r="F702" s="68"/>
      <c r="G702" s="68"/>
      <c r="H702" s="68"/>
      <c r="I702" s="66"/>
      <c r="J702" s="66"/>
    </row>
    <row r="703" spans="2:10" ht="13.5" x14ac:dyDescent="0.2">
      <c r="B703" s="69"/>
      <c r="C703" s="76" t="s">
        <v>146</v>
      </c>
      <c r="D703" s="68"/>
      <c r="E703" s="69"/>
      <c r="F703" s="68"/>
      <c r="G703" s="68"/>
      <c r="H703" s="68"/>
      <c r="I703" s="62"/>
      <c r="J703" s="62"/>
    </row>
    <row r="704" spans="2:10" ht="13.5" x14ac:dyDescent="0.2">
      <c r="B704" s="68"/>
      <c r="C704" s="119"/>
      <c r="D704" s="68"/>
      <c r="E704" s="69"/>
      <c r="F704" s="68"/>
      <c r="G704" s="68"/>
      <c r="H704" s="68"/>
      <c r="I704" s="62"/>
      <c r="J704" s="62"/>
    </row>
    <row r="705" spans="2:14" ht="13.5" x14ac:dyDescent="0.2">
      <c r="B705" s="68" t="s">
        <v>90</v>
      </c>
      <c r="C705" s="119" t="s">
        <v>13</v>
      </c>
      <c r="D705" s="68" t="s">
        <v>12</v>
      </c>
      <c r="E705" s="69" t="e">
        <f>E723</f>
        <v>#REF!</v>
      </c>
      <c r="F705" s="68">
        <v>0.6</v>
      </c>
      <c r="G705" s="68"/>
      <c r="H705" s="71" t="e">
        <f>E705*F705</f>
        <v>#REF!</v>
      </c>
      <c r="I705" s="66"/>
      <c r="J705" s="62"/>
      <c r="L705" s="1">
        <v>0.75</v>
      </c>
      <c r="M705" s="1">
        <v>1.1499999999999999</v>
      </c>
    </row>
    <row r="706" spans="2:14" ht="13.5" x14ac:dyDescent="0.2">
      <c r="B706" s="68"/>
      <c r="C706" s="119"/>
      <c r="D706" s="68"/>
      <c r="E706" s="69"/>
      <c r="F706" s="68"/>
      <c r="G706" s="68"/>
      <c r="H706" s="68"/>
      <c r="I706" s="62"/>
      <c r="J706" s="62"/>
    </row>
    <row r="707" spans="2:14" ht="27" x14ac:dyDescent="0.2">
      <c r="B707" s="71" t="s">
        <v>145</v>
      </c>
      <c r="C707" s="120" t="s">
        <v>144</v>
      </c>
      <c r="D707" s="68"/>
      <c r="E707" s="69"/>
      <c r="F707" s="68"/>
      <c r="G707" s="68"/>
      <c r="H707" s="68"/>
      <c r="I707" s="62"/>
      <c r="J707" s="62"/>
    </row>
    <row r="708" spans="2:14" ht="13.5" x14ac:dyDescent="0.2">
      <c r="B708" s="68" t="s">
        <v>143</v>
      </c>
      <c r="C708" s="119" t="s">
        <v>142</v>
      </c>
      <c r="D708" s="68" t="s">
        <v>11</v>
      </c>
      <c r="E708" s="69" t="e">
        <f>E723*0.85</f>
        <v>#REF!</v>
      </c>
      <c r="F708" s="68">
        <v>0.6</v>
      </c>
      <c r="G708" s="68">
        <v>1</v>
      </c>
      <c r="H708" s="68"/>
      <c r="I708" s="66" t="e">
        <f>E708*F708*G708</f>
        <v>#REF!</v>
      </c>
      <c r="J708" s="66"/>
    </row>
    <row r="709" spans="2:14" ht="13.5" x14ac:dyDescent="0.2">
      <c r="B709" s="68"/>
      <c r="C709" s="119"/>
      <c r="D709" s="68"/>
      <c r="E709" s="69"/>
      <c r="F709" s="68"/>
      <c r="G709" s="68"/>
      <c r="H709" s="68"/>
      <c r="I709" s="66"/>
      <c r="J709" s="62"/>
    </row>
    <row r="710" spans="2:14" ht="13.5" x14ac:dyDescent="0.2">
      <c r="B710" s="71" t="s">
        <v>245</v>
      </c>
      <c r="C710" s="120" t="s">
        <v>246</v>
      </c>
      <c r="D710" s="68"/>
      <c r="E710" s="69"/>
      <c r="F710" s="68"/>
      <c r="G710" s="68"/>
      <c r="H710" s="68"/>
      <c r="I710" s="66"/>
      <c r="J710" s="62"/>
    </row>
    <row r="711" spans="2:14" ht="13.5" x14ac:dyDescent="0.2">
      <c r="B711" s="68" t="s">
        <v>247</v>
      </c>
      <c r="C711" s="119" t="s">
        <v>248</v>
      </c>
      <c r="D711" s="68" t="s">
        <v>11</v>
      </c>
      <c r="E711" s="69" t="e">
        <f>E720*0.15</f>
        <v>#REF!</v>
      </c>
      <c r="F711" s="68">
        <v>0.6</v>
      </c>
      <c r="G711" s="68">
        <v>1</v>
      </c>
      <c r="H711" s="68"/>
      <c r="I711" s="66" t="e">
        <f>E711*F711*G711</f>
        <v>#REF!</v>
      </c>
      <c r="J711" s="66"/>
      <c r="L711" s="1">
        <v>905.63</v>
      </c>
    </row>
    <row r="712" spans="2:14" ht="13.5" x14ac:dyDescent="0.2">
      <c r="B712" s="68"/>
      <c r="C712" s="119"/>
      <c r="D712" s="68"/>
      <c r="E712" s="69"/>
      <c r="F712" s="68"/>
      <c r="G712" s="68"/>
      <c r="H712" s="68"/>
      <c r="I712" s="62"/>
      <c r="J712" s="62"/>
    </row>
    <row r="713" spans="2:14" ht="54" x14ac:dyDescent="0.2">
      <c r="B713" s="71" t="s">
        <v>140</v>
      </c>
      <c r="C713" s="120" t="s">
        <v>58</v>
      </c>
      <c r="D713" s="68"/>
      <c r="E713" s="69"/>
      <c r="F713" s="68"/>
      <c r="G713" s="68"/>
      <c r="H713" s="68"/>
      <c r="I713" s="62"/>
      <c r="J713" s="62"/>
    </row>
    <row r="714" spans="2:14" ht="13.5" x14ac:dyDescent="0.2">
      <c r="B714" s="68" t="s">
        <v>139</v>
      </c>
      <c r="C714" s="119" t="s">
        <v>138</v>
      </c>
      <c r="D714" s="68" t="s">
        <v>11</v>
      </c>
      <c r="E714" s="69" t="e">
        <f>E720</f>
        <v>#REF!</v>
      </c>
      <c r="F714" s="68">
        <v>0.6</v>
      </c>
      <c r="G714" s="68">
        <v>0.1</v>
      </c>
      <c r="H714" s="68"/>
      <c r="I714" s="66" t="e">
        <f>E714*F714*G714</f>
        <v>#REF!</v>
      </c>
      <c r="J714" s="66"/>
      <c r="L714" s="1">
        <v>1000</v>
      </c>
      <c r="M714" s="1">
        <v>2000</v>
      </c>
      <c r="N714" s="38"/>
    </row>
    <row r="715" spans="2:14" ht="13.5" x14ac:dyDescent="0.2">
      <c r="B715" s="68"/>
      <c r="C715" s="119"/>
      <c r="D715" s="68"/>
      <c r="E715" s="69"/>
      <c r="F715" s="68"/>
      <c r="G715" s="68"/>
      <c r="H715" s="68"/>
      <c r="I715" s="66"/>
      <c r="J715" s="62"/>
    </row>
    <row r="716" spans="2:14" ht="13.5" x14ac:dyDescent="0.2">
      <c r="B716" s="71" t="s">
        <v>137</v>
      </c>
      <c r="C716" s="120" t="s">
        <v>136</v>
      </c>
      <c r="D716" s="68"/>
      <c r="E716" s="69"/>
      <c r="F716" s="68"/>
      <c r="G716" s="68"/>
      <c r="H716" s="68"/>
      <c r="I716" s="66"/>
      <c r="J716" s="62"/>
    </row>
    <row r="717" spans="2:14" ht="27" x14ac:dyDescent="0.2">
      <c r="B717" s="68" t="s">
        <v>135</v>
      </c>
      <c r="C717" s="119" t="s">
        <v>134</v>
      </c>
      <c r="D717" s="68" t="s">
        <v>11</v>
      </c>
      <c r="E717" s="69" t="e">
        <f>E720</f>
        <v>#REF!</v>
      </c>
      <c r="F717" s="68">
        <v>0.6</v>
      </c>
      <c r="G717" s="68">
        <v>0.9</v>
      </c>
      <c r="H717" s="68"/>
      <c r="I717" s="66" t="e">
        <f>E717*F717*G717</f>
        <v>#REF!</v>
      </c>
      <c r="J717" s="66"/>
    </row>
    <row r="718" spans="2:14" ht="13.5" x14ac:dyDescent="0.2">
      <c r="B718" s="68"/>
      <c r="C718" s="119"/>
      <c r="D718" s="68"/>
      <c r="E718" s="69"/>
      <c r="F718" s="68"/>
      <c r="G718" s="68"/>
      <c r="H718" s="68"/>
      <c r="I718" s="62"/>
      <c r="J718" s="62"/>
    </row>
    <row r="719" spans="2:14" ht="40.5" x14ac:dyDescent="0.2">
      <c r="B719" s="71" t="s">
        <v>133</v>
      </c>
      <c r="C719" s="120" t="s">
        <v>132</v>
      </c>
      <c r="D719" s="68"/>
      <c r="E719" s="69"/>
      <c r="F719" s="68"/>
      <c r="G719" s="68"/>
      <c r="H719" s="68"/>
      <c r="I719" s="62"/>
      <c r="J719" s="62"/>
    </row>
    <row r="720" spans="2:14" ht="13.5" x14ac:dyDescent="0.2">
      <c r="B720" s="68" t="s">
        <v>131</v>
      </c>
      <c r="C720" s="119" t="s">
        <v>130</v>
      </c>
      <c r="D720" s="68" t="s">
        <v>10</v>
      </c>
      <c r="E720" s="72" t="e">
        <f>#REF!</f>
        <v>#REF!</v>
      </c>
      <c r="F720" s="68"/>
      <c r="G720" s="68"/>
      <c r="H720" s="68"/>
      <c r="I720" s="62"/>
      <c r="J720" s="62"/>
    </row>
    <row r="721" spans="2:10" ht="13.5" x14ac:dyDescent="0.2">
      <c r="B721" s="68"/>
      <c r="C721" s="119"/>
      <c r="D721" s="68"/>
      <c r="E721" s="69"/>
      <c r="F721" s="68"/>
      <c r="G721" s="68"/>
      <c r="H721" s="68"/>
      <c r="I721" s="62"/>
      <c r="J721" s="62"/>
    </row>
    <row r="722" spans="2:10" ht="27" x14ac:dyDescent="0.2">
      <c r="B722" s="71" t="s">
        <v>209</v>
      </c>
      <c r="C722" s="120" t="s">
        <v>208</v>
      </c>
      <c r="D722" s="68"/>
      <c r="E722" s="69"/>
      <c r="F722" s="68"/>
      <c r="G722" s="68"/>
      <c r="H722" s="68"/>
      <c r="I722" s="62"/>
      <c r="J722" s="62"/>
    </row>
    <row r="723" spans="2:10" ht="13.5" x14ac:dyDescent="0.2">
      <c r="B723" s="82" t="s">
        <v>219</v>
      </c>
      <c r="C723" s="125" t="s">
        <v>218</v>
      </c>
      <c r="D723" s="68" t="s">
        <v>10</v>
      </c>
      <c r="E723" s="72" t="e">
        <f>E720</f>
        <v>#REF!</v>
      </c>
      <c r="F723" s="68"/>
      <c r="G723" s="68"/>
      <c r="H723" s="68"/>
      <c r="I723" s="62"/>
      <c r="J723" s="62"/>
    </row>
    <row r="724" spans="2:10" ht="13.5" x14ac:dyDescent="0.2">
      <c r="B724" s="68"/>
      <c r="C724" s="119"/>
      <c r="D724" s="68"/>
      <c r="E724" s="69"/>
      <c r="F724" s="68"/>
      <c r="G724" s="68"/>
      <c r="H724" s="68"/>
      <c r="I724" s="62"/>
      <c r="J724" s="62"/>
    </row>
    <row r="725" spans="2:10" ht="13.5" x14ac:dyDescent="0.2">
      <c r="B725" s="81"/>
      <c r="C725" s="76" t="s">
        <v>129</v>
      </c>
      <c r="D725" s="80"/>
      <c r="E725" s="79"/>
      <c r="F725" s="68"/>
      <c r="G725" s="78"/>
      <c r="H725" s="78"/>
      <c r="I725" s="77"/>
      <c r="J725" s="62"/>
    </row>
    <row r="726" spans="2:10" ht="13.5" x14ac:dyDescent="0.2">
      <c r="B726" s="64"/>
      <c r="C726" s="119"/>
      <c r="D726" s="64"/>
      <c r="E726" s="65"/>
      <c r="F726" s="64"/>
      <c r="G726" s="64"/>
      <c r="H726" s="64"/>
      <c r="I726" s="63"/>
      <c r="J726" s="62"/>
    </row>
    <row r="727" spans="2:10" ht="27" x14ac:dyDescent="0.2">
      <c r="B727" s="74" t="s">
        <v>128</v>
      </c>
      <c r="C727" s="120" t="s">
        <v>127</v>
      </c>
      <c r="D727" s="64"/>
      <c r="E727" s="65"/>
      <c r="F727" s="64"/>
      <c r="G727" s="64"/>
      <c r="H727" s="64"/>
      <c r="I727" s="63"/>
      <c r="J727" s="62"/>
    </row>
    <row r="728" spans="2:10" ht="13.5" x14ac:dyDescent="0.2">
      <c r="B728" s="64" t="s">
        <v>217</v>
      </c>
      <c r="C728" s="119" t="s">
        <v>95</v>
      </c>
      <c r="D728" s="64" t="s">
        <v>10</v>
      </c>
      <c r="E728" s="74">
        <v>4.5199999999999996</v>
      </c>
      <c r="F728" s="64"/>
      <c r="G728" s="64"/>
      <c r="H728" s="64"/>
      <c r="I728" s="63"/>
      <c r="J728" s="62"/>
    </row>
    <row r="729" spans="2:10" ht="13.5" x14ac:dyDescent="0.2">
      <c r="B729" s="64"/>
      <c r="C729" s="119"/>
      <c r="D729" s="64"/>
      <c r="E729" s="64"/>
      <c r="F729" s="64"/>
      <c r="G729" s="64"/>
      <c r="H729" s="64"/>
      <c r="I729" s="63"/>
      <c r="J729" s="62"/>
    </row>
    <row r="730" spans="2:10" ht="27" x14ac:dyDescent="0.2">
      <c r="B730" s="74" t="s">
        <v>216</v>
      </c>
      <c r="C730" s="120" t="s">
        <v>126</v>
      </c>
      <c r="D730" s="64"/>
      <c r="E730" s="64"/>
      <c r="F730" s="64"/>
      <c r="G730" s="64"/>
      <c r="H730" s="64"/>
      <c r="I730" s="63"/>
      <c r="J730" s="62"/>
    </row>
    <row r="731" spans="2:10" ht="13.5" x14ac:dyDescent="0.2">
      <c r="B731" s="64" t="s">
        <v>215</v>
      </c>
      <c r="C731" s="119" t="s">
        <v>214</v>
      </c>
      <c r="D731" s="64" t="s">
        <v>9</v>
      </c>
      <c r="E731" s="64"/>
      <c r="F731" s="64"/>
      <c r="G731" s="64"/>
      <c r="H731" s="74"/>
      <c r="I731" s="63"/>
      <c r="J731" s="66">
        <v>4</v>
      </c>
    </row>
    <row r="732" spans="2:10" ht="13.5" x14ac:dyDescent="0.2">
      <c r="B732" s="64"/>
      <c r="C732" s="119"/>
      <c r="D732" s="64"/>
      <c r="E732" s="64"/>
      <c r="F732" s="64"/>
      <c r="G732" s="64"/>
      <c r="H732" s="64"/>
      <c r="I732" s="63"/>
      <c r="J732" s="66"/>
    </row>
    <row r="733" spans="2:10" ht="13.5" x14ac:dyDescent="0.2">
      <c r="B733" s="74" t="s">
        <v>125</v>
      </c>
      <c r="C733" s="120" t="s">
        <v>124</v>
      </c>
      <c r="D733" s="64"/>
      <c r="E733" s="64"/>
      <c r="F733" s="64"/>
      <c r="G733" s="64"/>
      <c r="H733" s="64"/>
      <c r="I733" s="63"/>
      <c r="J733" s="66"/>
    </row>
    <row r="734" spans="2:10" ht="13.5" x14ac:dyDescent="0.2">
      <c r="B734" s="64" t="s">
        <v>123</v>
      </c>
      <c r="C734" s="119" t="s">
        <v>122</v>
      </c>
      <c r="D734" s="64" t="s">
        <v>59</v>
      </c>
      <c r="E734" s="64"/>
      <c r="F734" s="64"/>
      <c r="G734" s="64"/>
      <c r="H734" s="74"/>
      <c r="I734" s="63"/>
      <c r="J734" s="66">
        <v>1</v>
      </c>
    </row>
    <row r="735" spans="2:10" ht="13.5" x14ac:dyDescent="0.2">
      <c r="B735" s="64"/>
      <c r="C735" s="119"/>
      <c r="D735" s="64"/>
      <c r="E735" s="64"/>
      <c r="F735" s="64"/>
      <c r="G735" s="64"/>
      <c r="H735" s="64"/>
      <c r="I735" s="63"/>
      <c r="J735" s="66"/>
    </row>
    <row r="736" spans="2:10" ht="13.5" x14ac:dyDescent="0.2">
      <c r="B736" s="74" t="s">
        <v>121</v>
      </c>
      <c r="C736" s="120" t="s">
        <v>120</v>
      </c>
      <c r="D736" s="64"/>
      <c r="E736" s="64"/>
      <c r="F736" s="64"/>
      <c r="G736" s="64"/>
      <c r="H736" s="64"/>
      <c r="I736" s="63"/>
      <c r="J736" s="66"/>
    </row>
    <row r="737" spans="2:10" ht="13.5" x14ac:dyDescent="0.2">
      <c r="B737" s="64" t="s">
        <v>213</v>
      </c>
      <c r="C737" s="119" t="s">
        <v>212</v>
      </c>
      <c r="D737" s="64" t="s">
        <v>9</v>
      </c>
      <c r="E737" s="64"/>
      <c r="F737" s="64"/>
      <c r="G737" s="64"/>
      <c r="H737" s="74"/>
      <c r="I737" s="63"/>
      <c r="J737" s="66">
        <v>1</v>
      </c>
    </row>
    <row r="738" spans="2:10" ht="13.5" x14ac:dyDescent="0.2">
      <c r="B738" s="64"/>
      <c r="C738" s="119"/>
      <c r="D738" s="64"/>
      <c r="E738" s="64"/>
      <c r="F738" s="64"/>
      <c r="G738" s="64"/>
      <c r="H738" s="64"/>
      <c r="I738" s="67"/>
      <c r="J738" s="66"/>
    </row>
    <row r="739" spans="2:10" ht="54" x14ac:dyDescent="0.2">
      <c r="B739" s="74" t="s">
        <v>119</v>
      </c>
      <c r="C739" s="120" t="s">
        <v>118</v>
      </c>
      <c r="D739" s="64"/>
      <c r="E739" s="64"/>
      <c r="F739" s="64"/>
      <c r="G739" s="64"/>
      <c r="H739" s="64"/>
      <c r="I739" s="63"/>
      <c r="J739" s="62"/>
    </row>
    <row r="740" spans="2:10" ht="13.5" x14ac:dyDescent="0.2">
      <c r="B740" s="64"/>
      <c r="C740" s="119" t="s">
        <v>117</v>
      </c>
      <c r="D740" s="64"/>
      <c r="E740" s="64"/>
      <c r="F740" s="64"/>
      <c r="G740" s="64"/>
      <c r="H740" s="64"/>
      <c r="I740" s="63"/>
      <c r="J740" s="62"/>
    </row>
    <row r="741" spans="2:10" ht="13.5" x14ac:dyDescent="0.2">
      <c r="B741" s="64" t="s">
        <v>211</v>
      </c>
      <c r="C741" s="119" t="s">
        <v>110</v>
      </c>
      <c r="D741" s="64" t="s">
        <v>10</v>
      </c>
      <c r="E741" s="74">
        <v>8.52</v>
      </c>
      <c r="F741" s="64"/>
      <c r="G741" s="64"/>
      <c r="H741" s="64"/>
      <c r="I741" s="63"/>
      <c r="J741" s="62"/>
    </row>
    <row r="742" spans="2:10" ht="13.5" x14ac:dyDescent="0.2">
      <c r="B742" s="64"/>
      <c r="C742" s="120" t="s">
        <v>116</v>
      </c>
      <c r="D742" s="64"/>
      <c r="E742" s="64"/>
      <c r="F742" s="64"/>
      <c r="G742" s="64"/>
      <c r="H742" s="64"/>
      <c r="I742" s="63"/>
      <c r="J742" s="62"/>
    </row>
    <row r="743" spans="2:10" ht="13.5" x14ac:dyDescent="0.2">
      <c r="B743" s="64" t="s">
        <v>115</v>
      </c>
      <c r="C743" s="119" t="s">
        <v>110</v>
      </c>
      <c r="D743" s="64" t="s">
        <v>9</v>
      </c>
      <c r="E743" s="64"/>
      <c r="F743" s="64"/>
      <c r="G743" s="64"/>
      <c r="H743" s="74"/>
      <c r="I743" s="63"/>
      <c r="J743" s="66">
        <v>3</v>
      </c>
    </row>
    <row r="744" spans="2:10" ht="13.5" x14ac:dyDescent="0.2">
      <c r="B744" s="64"/>
      <c r="C744" s="120" t="s">
        <v>114</v>
      </c>
      <c r="D744" s="64"/>
      <c r="E744" s="64"/>
      <c r="F744" s="64"/>
      <c r="G744" s="64"/>
      <c r="H744" s="64"/>
      <c r="I744" s="63"/>
      <c r="J744" s="66"/>
    </row>
    <row r="745" spans="2:10" ht="13.5" x14ac:dyDescent="0.2">
      <c r="B745" s="64" t="s">
        <v>113</v>
      </c>
      <c r="C745" s="119" t="s">
        <v>110</v>
      </c>
      <c r="D745" s="64" t="s">
        <v>9</v>
      </c>
      <c r="E745" s="64"/>
      <c r="F745" s="64"/>
      <c r="G745" s="64"/>
      <c r="H745" s="74"/>
      <c r="I745" s="63"/>
      <c r="J745" s="66">
        <v>1</v>
      </c>
    </row>
    <row r="746" spans="2:10" ht="27" x14ac:dyDescent="0.2">
      <c r="B746" s="64"/>
      <c r="C746" s="120" t="s">
        <v>112</v>
      </c>
      <c r="D746" s="64"/>
      <c r="E746" s="64"/>
      <c r="F746" s="64"/>
      <c r="G746" s="64"/>
      <c r="H746" s="64"/>
      <c r="I746" s="63"/>
      <c r="J746" s="66"/>
    </row>
    <row r="747" spans="2:10" ht="13.5" x14ac:dyDescent="0.2">
      <c r="B747" s="64" t="s">
        <v>111</v>
      </c>
      <c r="C747" s="119" t="s">
        <v>110</v>
      </c>
      <c r="D747" s="64" t="s">
        <v>9</v>
      </c>
      <c r="E747" s="64"/>
      <c r="F747" s="64"/>
      <c r="G747" s="64"/>
      <c r="H747" s="74"/>
      <c r="I747" s="63"/>
      <c r="J747" s="66">
        <v>1</v>
      </c>
    </row>
    <row r="748" spans="2:10" ht="13.5" x14ac:dyDescent="0.2">
      <c r="B748" s="64"/>
      <c r="C748" s="119"/>
      <c r="D748" s="64"/>
      <c r="E748" s="64"/>
      <c r="F748" s="64"/>
      <c r="G748" s="64"/>
      <c r="H748" s="64"/>
      <c r="I748" s="63"/>
      <c r="J748" s="66"/>
    </row>
    <row r="749" spans="2:10" ht="13.5" x14ac:dyDescent="0.2">
      <c r="B749" s="74" t="s">
        <v>109</v>
      </c>
      <c r="C749" s="120" t="s">
        <v>108</v>
      </c>
      <c r="D749" s="64"/>
      <c r="E749" s="64"/>
      <c r="F749" s="64"/>
      <c r="G749" s="64"/>
      <c r="H749" s="64"/>
      <c r="I749" s="63"/>
      <c r="J749" s="66"/>
    </row>
    <row r="750" spans="2:10" ht="13.5" x14ac:dyDescent="0.2">
      <c r="B750" s="64"/>
      <c r="C750" s="119" t="s">
        <v>107</v>
      </c>
      <c r="D750" s="64" t="s">
        <v>9</v>
      </c>
      <c r="E750" s="64"/>
      <c r="F750" s="64"/>
      <c r="G750" s="64"/>
      <c r="H750" s="74"/>
      <c r="I750" s="63"/>
      <c r="J750" s="66">
        <v>1</v>
      </c>
    </row>
    <row r="751" spans="2:10" ht="13.5" x14ac:dyDescent="0.2">
      <c r="B751" s="64"/>
      <c r="C751" s="119"/>
      <c r="D751" s="64"/>
      <c r="E751" s="64"/>
      <c r="F751" s="64"/>
      <c r="G751" s="64"/>
      <c r="H751" s="64"/>
      <c r="I751" s="63"/>
      <c r="J751" s="66"/>
    </row>
    <row r="752" spans="2:10" ht="13.5" x14ac:dyDescent="0.2">
      <c r="B752" s="74" t="s">
        <v>106</v>
      </c>
      <c r="C752" s="120" t="s">
        <v>105</v>
      </c>
      <c r="D752" s="64"/>
      <c r="E752" s="64"/>
      <c r="F752" s="64"/>
      <c r="G752" s="64"/>
      <c r="H752" s="64"/>
      <c r="I752" s="63"/>
      <c r="J752" s="66"/>
    </row>
    <row r="753" spans="2:10" ht="13.5" x14ac:dyDescent="0.2">
      <c r="B753" s="64"/>
      <c r="C753" s="119" t="s">
        <v>104</v>
      </c>
      <c r="D753" s="64" t="s">
        <v>9</v>
      </c>
      <c r="E753" s="64"/>
      <c r="F753" s="64"/>
      <c r="G753" s="64"/>
      <c r="H753" s="74"/>
      <c r="I753" s="63"/>
      <c r="J753" s="66">
        <v>1</v>
      </c>
    </row>
    <row r="754" spans="2:10" ht="13.5" x14ac:dyDescent="0.2">
      <c r="B754" s="64"/>
      <c r="C754" s="119"/>
      <c r="D754" s="64"/>
      <c r="E754" s="64"/>
      <c r="F754" s="64"/>
      <c r="G754" s="64"/>
      <c r="H754" s="64"/>
      <c r="I754" s="63"/>
      <c r="J754" s="66"/>
    </row>
    <row r="755" spans="2:10" ht="27" x14ac:dyDescent="0.2">
      <c r="B755" s="74" t="s">
        <v>103</v>
      </c>
      <c r="C755" s="120" t="s">
        <v>102</v>
      </c>
      <c r="D755" s="64"/>
      <c r="E755" s="64"/>
      <c r="F755" s="64"/>
      <c r="G755" s="64"/>
      <c r="H755" s="64"/>
      <c r="I755" s="63"/>
      <c r="J755" s="66"/>
    </row>
    <row r="756" spans="2:10" ht="13.5" x14ac:dyDescent="0.2">
      <c r="B756" s="64" t="s">
        <v>101</v>
      </c>
      <c r="C756" s="119" t="s">
        <v>95</v>
      </c>
      <c r="D756" s="64" t="s">
        <v>9</v>
      </c>
      <c r="E756" s="64"/>
      <c r="F756" s="64"/>
      <c r="G756" s="64"/>
      <c r="H756" s="74"/>
      <c r="I756" s="63"/>
      <c r="J756" s="66">
        <v>1</v>
      </c>
    </row>
    <row r="757" spans="2:10" ht="13.5" x14ac:dyDescent="0.2">
      <c r="B757" s="64"/>
      <c r="C757" s="119"/>
      <c r="D757" s="64"/>
      <c r="E757" s="64"/>
      <c r="F757" s="64"/>
      <c r="G757" s="64"/>
      <c r="H757" s="64"/>
      <c r="I757" s="63"/>
      <c r="J757" s="66"/>
    </row>
    <row r="758" spans="2:10" ht="13.5" x14ac:dyDescent="0.2">
      <c r="B758" s="74" t="s">
        <v>100</v>
      </c>
      <c r="C758" s="120" t="s">
        <v>99</v>
      </c>
      <c r="D758" s="64"/>
      <c r="E758" s="64"/>
      <c r="F758" s="64"/>
      <c r="G758" s="64"/>
      <c r="H758" s="64"/>
      <c r="I758" s="63"/>
      <c r="J758" s="66"/>
    </row>
    <row r="759" spans="2:10" ht="13.5" x14ac:dyDescent="0.2">
      <c r="B759" s="64" t="s">
        <v>98</v>
      </c>
      <c r="C759" s="119" t="s">
        <v>95</v>
      </c>
      <c r="D759" s="64" t="s">
        <v>9</v>
      </c>
      <c r="E759" s="64"/>
      <c r="F759" s="64"/>
      <c r="G759" s="64"/>
      <c r="H759" s="74"/>
      <c r="I759" s="63"/>
      <c r="J759" s="66">
        <v>4</v>
      </c>
    </row>
    <row r="760" spans="2:10" ht="13.5" x14ac:dyDescent="0.2">
      <c r="B760" s="64"/>
      <c r="C760" s="119"/>
      <c r="D760" s="64"/>
      <c r="E760" s="64"/>
      <c r="F760" s="64"/>
      <c r="G760" s="64"/>
      <c r="H760" s="64"/>
      <c r="I760" s="63"/>
      <c r="J760" s="66"/>
    </row>
    <row r="761" spans="2:10" ht="13.5" x14ac:dyDescent="0.2">
      <c r="B761" s="74" t="s">
        <v>97</v>
      </c>
      <c r="C761" s="120" t="s">
        <v>23</v>
      </c>
      <c r="D761" s="64"/>
      <c r="E761" s="64"/>
      <c r="F761" s="64"/>
      <c r="G761" s="64"/>
      <c r="H761" s="64"/>
      <c r="I761" s="63"/>
      <c r="J761" s="66"/>
    </row>
    <row r="762" spans="2:10" ht="13.5" x14ac:dyDescent="0.2">
      <c r="B762" s="64" t="s">
        <v>96</v>
      </c>
      <c r="C762" s="119" t="s">
        <v>95</v>
      </c>
      <c r="D762" s="64" t="s">
        <v>9</v>
      </c>
      <c r="E762" s="64"/>
      <c r="F762" s="64"/>
      <c r="G762" s="64"/>
      <c r="H762" s="74"/>
      <c r="I762" s="63"/>
      <c r="J762" s="66">
        <v>3</v>
      </c>
    </row>
    <row r="763" spans="2:10" ht="13.5" x14ac:dyDescent="0.2">
      <c r="B763" s="64"/>
      <c r="C763" s="119"/>
      <c r="D763" s="64"/>
      <c r="E763" s="64"/>
      <c r="F763" s="64"/>
      <c r="G763" s="64"/>
      <c r="H763" s="64"/>
      <c r="I763" s="63"/>
      <c r="J763" s="66"/>
    </row>
    <row r="764" spans="2:10" ht="13.5" x14ac:dyDescent="0.2">
      <c r="B764" s="74" t="s">
        <v>94</v>
      </c>
      <c r="C764" s="120" t="s">
        <v>93</v>
      </c>
      <c r="D764" s="64"/>
      <c r="E764" s="64"/>
      <c r="F764" s="64"/>
      <c r="G764" s="64"/>
      <c r="H764" s="64"/>
      <c r="I764" s="63"/>
      <c r="J764" s="66"/>
    </row>
    <row r="765" spans="2:10" ht="13.5" x14ac:dyDescent="0.2">
      <c r="B765" s="64" t="s">
        <v>92</v>
      </c>
      <c r="C765" s="119" t="s">
        <v>91</v>
      </c>
      <c r="D765" s="64" t="s">
        <v>9</v>
      </c>
      <c r="E765" s="64"/>
      <c r="F765" s="64"/>
      <c r="G765" s="64"/>
      <c r="H765" s="74"/>
      <c r="I765" s="63"/>
      <c r="J765" s="66">
        <v>16</v>
      </c>
    </row>
    <row r="766" spans="2:10" ht="13.5" x14ac:dyDescent="0.2">
      <c r="B766" s="64"/>
      <c r="C766" s="119"/>
      <c r="D766" s="64"/>
      <c r="E766" s="65"/>
      <c r="F766" s="64"/>
      <c r="G766" s="64"/>
      <c r="H766" s="64"/>
      <c r="I766" s="67"/>
      <c r="J766" s="66"/>
    </row>
    <row r="767" spans="2:10" ht="13.5" x14ac:dyDescent="0.2">
      <c r="B767" s="69"/>
      <c r="C767" s="76" t="s">
        <v>210</v>
      </c>
      <c r="D767" s="68"/>
      <c r="E767" s="69"/>
      <c r="F767" s="68"/>
      <c r="G767" s="68"/>
      <c r="H767" s="68"/>
      <c r="I767" s="62"/>
      <c r="J767" s="62"/>
    </row>
    <row r="768" spans="2:10" ht="13.5" x14ac:dyDescent="0.2">
      <c r="B768" s="68"/>
      <c r="C768" s="119"/>
      <c r="D768" s="68"/>
      <c r="E768" s="69"/>
      <c r="F768" s="68"/>
      <c r="G768" s="68"/>
      <c r="H768" s="68"/>
      <c r="I768" s="62"/>
      <c r="J768" s="62"/>
    </row>
    <row r="769" spans="2:10" ht="13.5" x14ac:dyDescent="0.2">
      <c r="B769" s="68" t="s">
        <v>90</v>
      </c>
      <c r="C769" s="119" t="s">
        <v>13</v>
      </c>
      <c r="D769" s="68" t="s">
        <v>12</v>
      </c>
      <c r="E769" s="68">
        <v>10</v>
      </c>
      <c r="F769" s="68">
        <v>10</v>
      </c>
      <c r="G769" s="68"/>
      <c r="H769" s="71">
        <f>E769*F769</f>
        <v>100</v>
      </c>
      <c r="I769" s="71"/>
      <c r="J769" s="68"/>
    </row>
    <row r="770" spans="2:10" ht="13.5" x14ac:dyDescent="0.2">
      <c r="B770" s="68"/>
      <c r="C770" s="119"/>
      <c r="D770" s="68"/>
      <c r="E770" s="68"/>
      <c r="F770" s="68"/>
      <c r="G770" s="68"/>
      <c r="H770" s="68"/>
      <c r="I770" s="68"/>
      <c r="J770" s="68"/>
    </row>
    <row r="771" spans="2:10" ht="67.5" x14ac:dyDescent="0.2">
      <c r="B771" s="71" t="s">
        <v>89</v>
      </c>
      <c r="C771" s="120" t="s">
        <v>16</v>
      </c>
      <c r="D771" s="68"/>
      <c r="E771" s="68"/>
      <c r="F771" s="68"/>
      <c r="G771" s="68"/>
      <c r="H771" s="68"/>
      <c r="I771" s="68"/>
      <c r="J771" s="68"/>
    </row>
    <row r="772" spans="2:10" ht="13.5" x14ac:dyDescent="0.2">
      <c r="B772" s="68" t="s">
        <v>88</v>
      </c>
      <c r="C772" s="119" t="s">
        <v>17</v>
      </c>
      <c r="D772" s="68" t="s">
        <v>11</v>
      </c>
      <c r="E772" s="68">
        <v>10</v>
      </c>
      <c r="F772" s="68">
        <v>10</v>
      </c>
      <c r="G772" s="68">
        <v>0.1</v>
      </c>
      <c r="H772" s="68"/>
      <c r="I772" s="71">
        <f>E772*F772*G772</f>
        <v>10</v>
      </c>
      <c r="J772" s="68"/>
    </row>
    <row r="773" spans="2:10" ht="13.5" x14ac:dyDescent="0.2">
      <c r="B773" s="68"/>
      <c r="C773" s="119"/>
      <c r="D773" s="68"/>
      <c r="E773" s="68"/>
      <c r="F773" s="68"/>
      <c r="G773" s="68"/>
      <c r="H773" s="68"/>
      <c r="I773" s="68"/>
      <c r="J773" s="68"/>
    </row>
    <row r="774" spans="2:10" ht="13.5" x14ac:dyDescent="0.2">
      <c r="B774" s="71" t="s">
        <v>87</v>
      </c>
      <c r="C774" s="120" t="s">
        <v>86</v>
      </c>
      <c r="D774" s="68"/>
      <c r="E774" s="68"/>
      <c r="F774" s="68"/>
      <c r="G774" s="68"/>
      <c r="H774" s="68"/>
      <c r="I774" s="68"/>
      <c r="J774" s="68"/>
    </row>
    <row r="775" spans="2:10" ht="13.5" x14ac:dyDescent="0.2">
      <c r="B775" s="68" t="s">
        <v>85</v>
      </c>
      <c r="C775" s="119" t="s">
        <v>33</v>
      </c>
      <c r="D775" s="68" t="s">
        <v>12</v>
      </c>
      <c r="E775" s="68">
        <v>40</v>
      </c>
      <c r="F775" s="68"/>
      <c r="G775" s="68">
        <v>0.3</v>
      </c>
      <c r="H775" s="71">
        <f>E775*G775</f>
        <v>12</v>
      </c>
      <c r="I775" s="71"/>
      <c r="J775" s="68"/>
    </row>
    <row r="776" spans="2:10" ht="13.5" x14ac:dyDescent="0.2">
      <c r="B776" s="68"/>
      <c r="C776" s="119"/>
      <c r="D776" s="68"/>
      <c r="E776" s="68"/>
      <c r="F776" s="68"/>
      <c r="G776" s="68"/>
      <c r="H776" s="68"/>
      <c r="I776" s="68"/>
      <c r="J776" s="68"/>
    </row>
    <row r="777" spans="2:10" ht="13.5" x14ac:dyDescent="0.2">
      <c r="B777" s="71" t="s">
        <v>84</v>
      </c>
      <c r="C777" s="120" t="s">
        <v>83</v>
      </c>
      <c r="D777" s="68"/>
      <c r="E777" s="68"/>
      <c r="F777" s="68"/>
      <c r="G777" s="68"/>
      <c r="H777" s="68"/>
      <c r="I777" s="68"/>
      <c r="J777" s="68"/>
    </row>
    <row r="778" spans="2:10" ht="13.5" x14ac:dyDescent="0.2">
      <c r="B778" s="68" t="s">
        <v>82</v>
      </c>
      <c r="C778" s="119" t="s">
        <v>81</v>
      </c>
      <c r="D778" s="68" t="s">
        <v>11</v>
      </c>
      <c r="E778" s="68">
        <v>40</v>
      </c>
      <c r="F778" s="68">
        <v>0.15</v>
      </c>
      <c r="G778" s="68">
        <v>0.15</v>
      </c>
      <c r="H778" s="71">
        <f>E778*F778*G778</f>
        <v>0.89999999999999991</v>
      </c>
      <c r="I778" s="68"/>
      <c r="J778" s="71"/>
    </row>
    <row r="779" spans="2:10" ht="13.5" x14ac:dyDescent="0.2">
      <c r="B779" s="68"/>
      <c r="C779" s="119"/>
      <c r="D779" s="68"/>
      <c r="E779" s="68"/>
      <c r="F779" s="68"/>
      <c r="G779" s="68"/>
      <c r="H779" s="68"/>
      <c r="I779" s="68"/>
      <c r="J779" s="68"/>
    </row>
    <row r="780" spans="2:10" ht="27" x14ac:dyDescent="0.2">
      <c r="B780" s="71" t="s">
        <v>80</v>
      </c>
      <c r="C780" s="120" t="s">
        <v>79</v>
      </c>
      <c r="D780" s="68"/>
      <c r="E780" s="68"/>
      <c r="F780" s="68"/>
      <c r="G780" s="68"/>
      <c r="H780" s="68"/>
      <c r="I780" s="68"/>
      <c r="J780" s="68"/>
    </row>
    <row r="781" spans="2:10" ht="13.5" x14ac:dyDescent="0.2">
      <c r="B781" s="68" t="s">
        <v>78</v>
      </c>
      <c r="C781" s="119" t="s">
        <v>37</v>
      </c>
      <c r="D781" s="68" t="s">
        <v>11</v>
      </c>
      <c r="E781" s="68">
        <v>40</v>
      </c>
      <c r="F781" s="68">
        <v>0.4</v>
      </c>
      <c r="G781" s="68">
        <v>0.4</v>
      </c>
      <c r="H781" s="68"/>
      <c r="I781" s="71">
        <f>E781*F781*G781</f>
        <v>6.4</v>
      </c>
      <c r="J781" s="71"/>
    </row>
    <row r="782" spans="2:10" ht="13.5" x14ac:dyDescent="0.2">
      <c r="B782" s="68"/>
      <c r="C782" s="119"/>
      <c r="D782" s="68"/>
      <c r="E782" s="68"/>
      <c r="F782" s="68"/>
      <c r="G782" s="68"/>
      <c r="H782" s="68"/>
      <c r="I782" s="68"/>
      <c r="J782" s="68"/>
    </row>
    <row r="783" spans="2:10" ht="13.5" x14ac:dyDescent="0.2">
      <c r="B783" s="71" t="s">
        <v>77</v>
      </c>
      <c r="C783" s="120" t="s">
        <v>76</v>
      </c>
      <c r="D783" s="68"/>
      <c r="E783" s="68"/>
      <c r="F783" s="68"/>
      <c r="G783" s="68"/>
      <c r="H783" s="68"/>
      <c r="I783" s="68"/>
      <c r="J783" s="68"/>
    </row>
    <row r="784" spans="2:10" ht="13.5" x14ac:dyDescent="0.2">
      <c r="B784" s="68" t="s">
        <v>75</v>
      </c>
      <c r="C784" s="119" t="s">
        <v>74</v>
      </c>
      <c r="D784" s="68" t="s">
        <v>10</v>
      </c>
      <c r="E784" s="71">
        <v>40</v>
      </c>
      <c r="F784" s="68"/>
      <c r="G784" s="68"/>
      <c r="H784" s="68"/>
      <c r="I784" s="68"/>
      <c r="J784" s="68"/>
    </row>
    <row r="785" spans="2:10" ht="13.5" x14ac:dyDescent="0.2">
      <c r="B785" s="68"/>
      <c r="C785" s="119"/>
      <c r="D785" s="68"/>
      <c r="E785" s="68"/>
      <c r="F785" s="68"/>
      <c r="G785" s="68"/>
      <c r="H785" s="68"/>
      <c r="I785" s="68"/>
      <c r="J785" s="68"/>
    </row>
    <row r="786" spans="2:10" ht="40.5" x14ac:dyDescent="0.2">
      <c r="B786" s="71" t="s">
        <v>73</v>
      </c>
      <c r="C786" s="120" t="s">
        <v>72</v>
      </c>
      <c r="D786" s="68"/>
      <c r="E786" s="68"/>
      <c r="F786" s="68"/>
      <c r="G786" s="68"/>
      <c r="H786" s="68"/>
      <c r="I786" s="68"/>
      <c r="J786" s="68"/>
    </row>
    <row r="787" spans="2:10" ht="40.5" x14ac:dyDescent="0.2">
      <c r="B787" s="68" t="s">
        <v>71</v>
      </c>
      <c r="C787" s="119" t="s">
        <v>70</v>
      </c>
      <c r="D787" s="68" t="s">
        <v>12</v>
      </c>
      <c r="E787" s="68">
        <v>36</v>
      </c>
      <c r="F787" s="68"/>
      <c r="G787" s="68">
        <v>2</v>
      </c>
      <c r="H787" s="71">
        <f>E787*G787</f>
        <v>72</v>
      </c>
      <c r="I787" s="71"/>
      <c r="J787" s="68"/>
    </row>
    <row r="788" spans="2:10" ht="40.5" x14ac:dyDescent="0.2">
      <c r="B788" s="68" t="s">
        <v>69</v>
      </c>
      <c r="C788" s="119" t="s">
        <v>68</v>
      </c>
      <c r="D788" s="68" t="s">
        <v>9</v>
      </c>
      <c r="E788" s="68"/>
      <c r="F788" s="68"/>
      <c r="G788" s="68"/>
      <c r="H788" s="71"/>
      <c r="I788" s="68"/>
      <c r="J788" s="71">
        <v>1</v>
      </c>
    </row>
    <row r="789" spans="2:10" ht="13.5" x14ac:dyDescent="0.2">
      <c r="B789" s="68"/>
      <c r="C789" s="119"/>
      <c r="D789" s="68"/>
      <c r="E789" s="68"/>
      <c r="F789" s="68"/>
      <c r="G789" s="68"/>
      <c r="H789" s="68"/>
      <c r="I789" s="68"/>
      <c r="J789" s="68"/>
    </row>
    <row r="790" spans="2:10" ht="27" x14ac:dyDescent="0.2">
      <c r="B790" s="68" t="s">
        <v>64</v>
      </c>
      <c r="C790" s="119" t="s">
        <v>67</v>
      </c>
      <c r="D790" s="68" t="s">
        <v>11</v>
      </c>
      <c r="E790" s="68">
        <v>10</v>
      </c>
      <c r="F790" s="68">
        <v>10</v>
      </c>
      <c r="G790" s="68">
        <v>0.1</v>
      </c>
      <c r="H790" s="68"/>
      <c r="I790" s="71">
        <f>E790*F790*G790</f>
        <v>10</v>
      </c>
      <c r="J790" s="71"/>
    </row>
    <row r="791" spans="2:10" ht="13.5" x14ac:dyDescent="0.2">
      <c r="B791" s="68"/>
      <c r="C791" s="119"/>
      <c r="D791" s="68"/>
      <c r="E791" s="69"/>
      <c r="F791" s="68"/>
      <c r="G791" s="68"/>
      <c r="H791" s="68"/>
      <c r="I791" s="66"/>
      <c r="J791" s="66"/>
    </row>
    <row r="792" spans="2:10" ht="13.5" x14ac:dyDescent="0.2">
      <c r="B792" s="64"/>
      <c r="C792" s="126"/>
      <c r="D792" s="64"/>
      <c r="E792" s="65"/>
      <c r="F792" s="64"/>
      <c r="G792" s="64"/>
      <c r="H792" s="64"/>
      <c r="I792" s="67"/>
      <c r="J792" s="66"/>
    </row>
    <row r="793" spans="2:10" ht="13.5" x14ac:dyDescent="0.2">
      <c r="B793" s="64"/>
      <c r="C793" s="64"/>
      <c r="D793" s="64"/>
      <c r="E793" s="65"/>
      <c r="F793" s="64"/>
      <c r="G793" s="64"/>
      <c r="H793" s="64"/>
      <c r="I793" s="63"/>
      <c r="J793" s="62"/>
    </row>
    <row r="794" spans="2:10" ht="13.5" x14ac:dyDescent="0.2">
      <c r="B794" s="64"/>
      <c r="C794" s="64"/>
      <c r="D794" s="64"/>
      <c r="E794" s="65"/>
      <c r="F794" s="64"/>
      <c r="G794" s="64"/>
      <c r="H794" s="64"/>
      <c r="I794" s="64"/>
      <c r="J794" s="63"/>
    </row>
    <row r="795" spans="2:10" ht="13.5" x14ac:dyDescent="0.2">
      <c r="B795" s="64"/>
      <c r="C795" s="74"/>
      <c r="D795" s="74"/>
      <c r="E795" s="75"/>
      <c r="F795" s="74"/>
      <c r="G795" s="74"/>
      <c r="H795" s="74"/>
      <c r="I795" s="74"/>
      <c r="J795" s="73"/>
    </row>
    <row r="796" spans="2:10" ht="13.5" x14ac:dyDescent="0.2">
      <c r="B796" s="64"/>
      <c r="C796" s="74"/>
      <c r="D796" s="74"/>
      <c r="E796" s="75"/>
      <c r="F796" s="74"/>
      <c r="G796" s="74"/>
      <c r="H796" s="74"/>
      <c r="I796" s="74"/>
      <c r="J796" s="73"/>
    </row>
    <row r="797" spans="2:10" ht="13.5" x14ac:dyDescent="0.2">
      <c r="B797" s="64"/>
      <c r="C797" s="74"/>
      <c r="D797" s="74"/>
      <c r="E797" s="75"/>
      <c r="F797" s="74"/>
      <c r="G797" s="74"/>
      <c r="H797" s="74"/>
      <c r="I797" s="74"/>
      <c r="J797" s="73"/>
    </row>
    <row r="798" spans="2:10" ht="13.5" x14ac:dyDescent="0.2">
      <c r="B798" s="64"/>
      <c r="C798" s="74"/>
      <c r="D798" s="74"/>
      <c r="E798" s="75"/>
      <c r="F798" s="74"/>
      <c r="G798" s="74"/>
      <c r="H798" s="74"/>
      <c r="I798" s="74"/>
      <c r="J798" s="73"/>
    </row>
    <row r="799" spans="2:10" ht="13.5" x14ac:dyDescent="0.2">
      <c r="B799" s="64"/>
      <c r="C799" s="74"/>
      <c r="D799" s="74"/>
      <c r="E799" s="75"/>
      <c r="F799" s="74"/>
      <c r="G799" s="74"/>
      <c r="H799" s="74"/>
      <c r="I799" s="74"/>
      <c r="J799" s="73"/>
    </row>
    <row r="800" spans="2:10" ht="13.5" x14ac:dyDescent="0.2">
      <c r="B800" s="64"/>
      <c r="C800" s="74"/>
      <c r="D800" s="74"/>
      <c r="E800" s="75"/>
      <c r="F800" s="74"/>
      <c r="G800" s="74"/>
      <c r="H800" s="74"/>
      <c r="I800" s="74"/>
      <c r="J800" s="73"/>
    </row>
    <row r="801" spans="2:10" ht="13.5" x14ac:dyDescent="0.2">
      <c r="B801" s="64"/>
      <c r="C801" s="74"/>
      <c r="D801" s="74"/>
      <c r="E801" s="75"/>
      <c r="F801" s="74"/>
      <c r="G801" s="74"/>
      <c r="H801" s="74"/>
      <c r="I801" s="74"/>
      <c r="J801" s="73"/>
    </row>
    <row r="802" spans="2:10" ht="13.5" x14ac:dyDescent="0.2">
      <c r="B802" s="64"/>
      <c r="C802" s="74"/>
      <c r="D802" s="74"/>
      <c r="E802" s="75"/>
      <c r="F802" s="74"/>
      <c r="G802" s="74"/>
      <c r="H802" s="74"/>
      <c r="I802" s="74"/>
      <c r="J802" s="73"/>
    </row>
    <row r="803" spans="2:10" ht="13.5" x14ac:dyDescent="0.2">
      <c r="B803" s="68"/>
      <c r="C803" s="71"/>
      <c r="D803" s="71"/>
      <c r="E803" s="72"/>
      <c r="F803" s="71"/>
      <c r="G803" s="71"/>
      <c r="H803" s="71"/>
      <c r="I803" s="71"/>
      <c r="J803" s="70"/>
    </row>
    <row r="804" spans="2:10" ht="13.5" x14ac:dyDescent="0.2">
      <c r="B804" s="68"/>
      <c r="C804" s="71"/>
      <c r="D804" s="71"/>
      <c r="E804" s="72"/>
      <c r="F804" s="71"/>
      <c r="G804" s="71"/>
      <c r="H804" s="71"/>
      <c r="I804" s="71"/>
      <c r="J804" s="70"/>
    </row>
    <row r="805" spans="2:10" ht="13.5" x14ac:dyDescent="0.2">
      <c r="B805" s="68"/>
      <c r="C805" s="71"/>
      <c r="D805" s="71"/>
      <c r="E805" s="72"/>
      <c r="F805" s="71"/>
      <c r="G805" s="71"/>
      <c r="H805" s="71"/>
      <c r="I805" s="71"/>
      <c r="J805" s="70"/>
    </row>
    <row r="806" spans="2:10" ht="13.5" x14ac:dyDescent="0.2">
      <c r="B806" s="68"/>
      <c r="C806" s="68"/>
      <c r="D806" s="68"/>
      <c r="E806" s="69"/>
      <c r="F806" s="68"/>
      <c r="G806" s="68"/>
      <c r="H806" s="68"/>
      <c r="I806" s="68"/>
      <c r="J806" s="68"/>
    </row>
    <row r="807" spans="2:10" ht="13.5" x14ac:dyDescent="0.2">
      <c r="B807" s="64"/>
      <c r="C807" s="64"/>
      <c r="D807" s="64"/>
      <c r="E807" s="65"/>
      <c r="F807" s="64"/>
      <c r="G807" s="64"/>
      <c r="H807" s="64"/>
      <c r="I807" s="67"/>
      <c r="J807" s="66"/>
    </row>
    <row r="808" spans="2:10" ht="13.5" x14ac:dyDescent="0.2">
      <c r="B808" s="64"/>
      <c r="C808" s="64"/>
      <c r="D808" s="64"/>
      <c r="E808" s="65"/>
      <c r="F808" s="64"/>
      <c r="G808" s="64"/>
      <c r="H808" s="64"/>
      <c r="I808" s="67"/>
      <c r="J808" s="66"/>
    </row>
    <row r="809" spans="2:10" ht="13.5" x14ac:dyDescent="0.2">
      <c r="B809" s="64"/>
      <c r="C809" s="64"/>
      <c r="D809" s="64"/>
      <c r="E809" s="65"/>
      <c r="F809" s="64"/>
      <c r="G809" s="64"/>
      <c r="H809" s="64"/>
      <c r="I809" s="67"/>
      <c r="J809" s="66"/>
    </row>
    <row r="810" spans="2:10" ht="13.5" x14ac:dyDescent="0.2">
      <c r="B810" s="64"/>
      <c r="C810" s="64"/>
      <c r="D810" s="64"/>
      <c r="E810" s="65"/>
      <c r="F810" s="64"/>
      <c r="G810" s="64"/>
      <c r="H810" s="64"/>
      <c r="I810" s="63"/>
      <c r="J810" s="62"/>
    </row>
    <row r="811" spans="2:10" ht="13.5" x14ac:dyDescent="0.2">
      <c r="B811" s="64"/>
      <c r="C811" s="64"/>
      <c r="D811" s="64"/>
      <c r="E811" s="65"/>
      <c r="F811" s="64"/>
      <c r="G811" s="64"/>
      <c r="H811" s="64"/>
      <c r="I811" s="63"/>
      <c r="J811" s="62"/>
    </row>
    <row r="812" spans="2:10" ht="13.5" x14ac:dyDescent="0.2">
      <c r="B812" s="64"/>
      <c r="C812" s="64"/>
      <c r="D812" s="64"/>
      <c r="E812" s="65"/>
      <c r="F812" s="64"/>
      <c r="G812" s="64"/>
      <c r="H812" s="64"/>
      <c r="I812" s="63"/>
      <c r="J812" s="62"/>
    </row>
    <row r="813" spans="2:10" ht="13.5" x14ac:dyDescent="0.2">
      <c r="B813" s="64"/>
      <c r="C813" s="64"/>
      <c r="D813" s="64"/>
      <c r="E813" s="65"/>
      <c r="F813" s="64"/>
      <c r="G813" s="64"/>
      <c r="H813" s="64"/>
      <c r="I813" s="63"/>
      <c r="J813" s="62"/>
    </row>
    <row r="814" spans="2:10" ht="13.5" x14ac:dyDescent="0.2">
      <c r="B814" s="64"/>
      <c r="C814" s="64"/>
      <c r="D814" s="64"/>
      <c r="E814" s="65"/>
      <c r="F814" s="64"/>
      <c r="G814" s="64"/>
      <c r="H814" s="64"/>
      <c r="I814" s="63"/>
      <c r="J814" s="62"/>
    </row>
    <row r="815" spans="2:10" ht="13.5" x14ac:dyDescent="0.2">
      <c r="B815" s="64"/>
      <c r="C815" s="64"/>
      <c r="D815" s="64"/>
      <c r="E815" s="65"/>
      <c r="F815" s="64"/>
      <c r="G815" s="64"/>
      <c r="H815" s="64"/>
      <c r="I815" s="63"/>
      <c r="J815" s="62"/>
    </row>
    <row r="816" spans="2:10" ht="13.5" x14ac:dyDescent="0.2">
      <c r="B816" s="64"/>
      <c r="C816" s="64"/>
      <c r="D816" s="64"/>
      <c r="E816" s="65"/>
      <c r="F816" s="64"/>
      <c r="G816" s="64"/>
      <c r="H816" s="64"/>
      <c r="I816" s="63"/>
      <c r="J816" s="62"/>
    </row>
    <row r="817" spans="2:10" ht="13.5" x14ac:dyDescent="0.2">
      <c r="B817" s="64"/>
      <c r="C817" s="64"/>
      <c r="D817" s="64"/>
      <c r="E817" s="65"/>
      <c r="F817" s="64"/>
      <c r="G817" s="64"/>
      <c r="H817" s="64"/>
      <c r="I817" s="63"/>
      <c r="J817" s="62"/>
    </row>
    <row r="818" spans="2:10" ht="13.5" x14ac:dyDescent="0.2">
      <c r="B818" s="64"/>
      <c r="C818" s="64"/>
      <c r="D818" s="64"/>
      <c r="E818" s="65"/>
      <c r="F818" s="64"/>
      <c r="G818" s="64"/>
      <c r="H818" s="64"/>
      <c r="I818" s="63"/>
      <c r="J818" s="62"/>
    </row>
    <row r="819" spans="2:10" ht="13.5" x14ac:dyDescent="0.2">
      <c r="B819" s="64"/>
      <c r="C819" s="64"/>
      <c r="D819" s="64"/>
      <c r="E819" s="65"/>
      <c r="F819" s="64"/>
      <c r="G819" s="64"/>
      <c r="H819" s="64"/>
      <c r="I819" s="63"/>
      <c r="J819" s="62"/>
    </row>
    <row r="820" spans="2:10" ht="13.5" x14ac:dyDescent="0.2">
      <c r="B820" s="64"/>
      <c r="C820" s="64"/>
      <c r="D820" s="64"/>
      <c r="E820" s="65"/>
      <c r="F820" s="64"/>
      <c r="G820" s="64"/>
      <c r="H820" s="64"/>
      <c r="I820" s="63"/>
      <c r="J820" s="62"/>
    </row>
    <row r="821" spans="2:10" ht="13.5" x14ac:dyDescent="0.2">
      <c r="B821" s="64"/>
      <c r="C821" s="64"/>
      <c r="D821" s="64"/>
      <c r="E821" s="65"/>
      <c r="F821" s="64"/>
      <c r="G821" s="64"/>
      <c r="H821" s="64"/>
      <c r="I821" s="63"/>
      <c r="J821" s="62"/>
    </row>
  </sheetData>
  <mergeCells count="8">
    <mergeCell ref="E12:G12"/>
    <mergeCell ref="C10:J10"/>
    <mergeCell ref="E11:J11"/>
    <mergeCell ref="B2:D3"/>
    <mergeCell ref="E2:J2"/>
    <mergeCell ref="B6:J6"/>
    <mergeCell ref="B7:J7"/>
    <mergeCell ref="C8:J8"/>
  </mergeCells>
  <printOptions horizontalCentered="1"/>
  <pageMargins left="0.31496062992125984" right="0.19685039370078741" top="0.98425196850393704" bottom="0.15748031496062992" header="0.31496062992125984" footer="0.31496062992125984"/>
  <pageSetup scale="55" fitToHeight="2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628B7-FB95-49C6-9317-FBC135DD03F7}">
  <sheetPr>
    <pageSetUpPr fitToPage="1"/>
  </sheetPr>
  <dimension ref="B1:M500"/>
  <sheetViews>
    <sheetView tabSelected="1" view="pageBreakPreview" topLeftCell="A467" zoomScaleNormal="100" zoomScaleSheetLayoutView="100" workbookViewId="0">
      <selection activeCell="M493" sqref="M493"/>
    </sheetView>
  </sheetViews>
  <sheetFormatPr baseColWidth="10" defaultColWidth="12" defaultRowHeight="12" x14ac:dyDescent="0.2"/>
  <cols>
    <col min="1" max="1" width="8" style="1" customWidth="1"/>
    <col min="2" max="2" width="11.33203125" style="2" customWidth="1"/>
    <col min="3" max="3" width="81" style="3" customWidth="1"/>
    <col min="4" max="4" width="16" style="1" customWidth="1"/>
    <col min="5" max="5" width="12" style="2"/>
    <col min="6" max="6" width="14.5" style="1" hidden="1" customWidth="1"/>
    <col min="7" max="7" width="33.33203125" style="1" customWidth="1"/>
    <col min="8" max="8" width="19.83203125" style="273" customWidth="1"/>
    <col min="9" max="9" width="20" style="1" bestFit="1" customWidth="1"/>
    <col min="10" max="10" width="14.5" style="1" bestFit="1" customWidth="1"/>
    <col min="11" max="11" width="22.83203125" style="1" customWidth="1"/>
    <col min="12" max="12" width="13" style="1" bestFit="1" customWidth="1"/>
    <col min="13" max="13" width="16.5" style="1" bestFit="1" customWidth="1"/>
    <col min="14" max="16384" width="12" style="1"/>
  </cols>
  <sheetData>
    <row r="1" spans="2:11" ht="12.75" x14ac:dyDescent="0.2">
      <c r="B1" s="58"/>
      <c r="C1" s="57"/>
      <c r="D1" s="57"/>
      <c r="E1" s="56"/>
      <c r="F1" s="55"/>
      <c r="G1" s="55"/>
      <c r="H1" s="250"/>
      <c r="I1" s="54"/>
    </row>
    <row r="2" spans="2:11" ht="20.25" x14ac:dyDescent="0.3">
      <c r="B2" s="304" t="s">
        <v>2</v>
      </c>
      <c r="C2" s="305"/>
      <c r="D2" s="305"/>
      <c r="E2" s="305"/>
      <c r="F2" s="305"/>
      <c r="G2" s="305"/>
      <c r="H2" s="305"/>
      <c r="I2" s="306"/>
    </row>
    <row r="3" spans="2:11" ht="18" x14ac:dyDescent="0.25">
      <c r="B3" s="307" t="s">
        <v>7</v>
      </c>
      <c r="C3" s="308"/>
      <c r="D3" s="308"/>
      <c r="E3" s="308"/>
      <c r="F3" s="308"/>
      <c r="G3" s="308"/>
      <c r="H3" s="308"/>
      <c r="I3" s="309"/>
    </row>
    <row r="4" spans="2:11" ht="12.75" x14ac:dyDescent="0.2">
      <c r="B4" s="53"/>
      <c r="C4" s="52"/>
      <c r="D4" s="52"/>
      <c r="E4" s="52"/>
      <c r="F4" s="52"/>
      <c r="G4" s="52"/>
      <c r="H4" s="251"/>
      <c r="I4" s="51"/>
    </row>
    <row r="5" spans="2:11" ht="13.5" x14ac:dyDescent="0.2">
      <c r="B5" s="50" t="s">
        <v>207</v>
      </c>
      <c r="C5" s="312" t="s">
        <v>437</v>
      </c>
      <c r="D5" s="312"/>
      <c r="E5" s="312"/>
      <c r="F5" s="312"/>
      <c r="G5" s="312"/>
      <c r="H5" s="312"/>
      <c r="I5" s="313"/>
    </row>
    <row r="6" spans="2:11" ht="13.5" x14ac:dyDescent="0.2">
      <c r="B6" s="47" t="s">
        <v>206</v>
      </c>
      <c r="C6" s="46" t="s">
        <v>438</v>
      </c>
      <c r="D6" s="45"/>
      <c r="E6" s="49"/>
      <c r="F6" s="49"/>
      <c r="G6" s="49"/>
      <c r="H6" s="252"/>
      <c r="I6" s="48"/>
    </row>
    <row r="7" spans="2:11" ht="18" customHeight="1" thickBot="1" x14ac:dyDescent="0.3">
      <c r="B7" s="47" t="s">
        <v>205</v>
      </c>
      <c r="C7" s="46" t="s">
        <v>242</v>
      </c>
      <c r="D7" s="45"/>
      <c r="E7" s="44"/>
      <c r="F7" s="43"/>
      <c r="G7" s="43"/>
      <c r="H7" s="253"/>
      <c r="I7" s="42"/>
    </row>
    <row r="8" spans="2:11" ht="16.5" customHeight="1" x14ac:dyDescent="0.2">
      <c r="B8" s="314" t="s">
        <v>3</v>
      </c>
      <c r="C8" s="316" t="s">
        <v>8</v>
      </c>
      <c r="D8" s="318" t="s">
        <v>4</v>
      </c>
      <c r="E8" s="318" t="s">
        <v>204</v>
      </c>
      <c r="F8" s="318" t="s">
        <v>203</v>
      </c>
      <c r="G8" s="318"/>
      <c r="H8" s="318"/>
      <c r="I8" s="320" t="s">
        <v>5</v>
      </c>
    </row>
    <row r="9" spans="2:11" ht="18" customHeight="1" x14ac:dyDescent="0.2">
      <c r="B9" s="315"/>
      <c r="C9" s="317"/>
      <c r="D9" s="319"/>
      <c r="E9" s="319"/>
      <c r="F9" s="168" t="s">
        <v>202</v>
      </c>
      <c r="G9" s="168" t="s">
        <v>202</v>
      </c>
      <c r="H9" s="254" t="s">
        <v>201</v>
      </c>
      <c r="I9" s="321"/>
      <c r="J9" s="249"/>
      <c r="K9" s="276"/>
    </row>
    <row r="10" spans="2:11" ht="18" customHeight="1" x14ac:dyDescent="0.2">
      <c r="B10" s="169"/>
      <c r="C10" s="167" t="s">
        <v>367</v>
      </c>
      <c r="D10" s="170"/>
      <c r="E10" s="170"/>
      <c r="F10" s="170"/>
      <c r="G10" s="170"/>
      <c r="H10" s="255"/>
      <c r="I10" s="171"/>
    </row>
    <row r="11" spans="2:11" ht="270" x14ac:dyDescent="0.2">
      <c r="B11" s="169" t="s">
        <v>311</v>
      </c>
      <c r="C11" s="172" t="s">
        <v>365</v>
      </c>
      <c r="D11" s="173" t="s">
        <v>14</v>
      </c>
      <c r="E11" s="173">
        <v>1</v>
      </c>
      <c r="F11" s="173"/>
      <c r="G11" s="173"/>
      <c r="H11" s="256"/>
      <c r="I11" s="174">
        <f>ROUND(E11*H11,2)</f>
        <v>0</v>
      </c>
    </row>
    <row r="12" spans="2:11" ht="13.5" x14ac:dyDescent="0.25">
      <c r="B12" s="175"/>
      <c r="C12" s="176"/>
      <c r="D12" s="177"/>
      <c r="E12" s="178"/>
      <c r="F12" s="177"/>
      <c r="G12" s="177"/>
      <c r="H12" s="257" t="s">
        <v>65</v>
      </c>
      <c r="I12" s="240">
        <f>SUM(I11:I11)</f>
        <v>0</v>
      </c>
    </row>
    <row r="13" spans="2:11" ht="13.5" x14ac:dyDescent="0.2">
      <c r="B13" s="175"/>
      <c r="C13" s="179" t="s">
        <v>368</v>
      </c>
      <c r="D13" s="177"/>
      <c r="E13" s="178"/>
      <c r="F13" s="177"/>
      <c r="G13" s="177"/>
      <c r="H13" s="258"/>
      <c r="I13" s="180"/>
    </row>
    <row r="14" spans="2:11" ht="40.5" x14ac:dyDescent="0.2">
      <c r="B14" s="181" t="s">
        <v>314</v>
      </c>
      <c r="C14" s="182" t="s">
        <v>312</v>
      </c>
      <c r="D14" s="183" t="s">
        <v>14</v>
      </c>
      <c r="E14" s="184">
        <v>1</v>
      </c>
      <c r="F14" s="183"/>
      <c r="G14" s="183"/>
      <c r="H14" s="256"/>
      <c r="I14" s="174">
        <f t="shared" ref="I14:I15" si="0">ROUND(E14*H14,2)</f>
        <v>0</v>
      </c>
    </row>
    <row r="15" spans="2:11" ht="54" x14ac:dyDescent="0.2">
      <c r="B15" s="181" t="s">
        <v>315</v>
      </c>
      <c r="C15" s="182" t="s">
        <v>313</v>
      </c>
      <c r="D15" s="183" t="s">
        <v>14</v>
      </c>
      <c r="E15" s="184">
        <v>1</v>
      </c>
      <c r="F15" s="183"/>
      <c r="G15" s="183"/>
      <c r="H15" s="256"/>
      <c r="I15" s="174">
        <f t="shared" si="0"/>
        <v>0</v>
      </c>
    </row>
    <row r="16" spans="2:11" ht="13.5" x14ac:dyDescent="0.2">
      <c r="B16" s="175"/>
      <c r="C16" s="186"/>
      <c r="D16" s="177"/>
      <c r="E16" s="178"/>
      <c r="F16" s="177"/>
      <c r="G16" s="177"/>
      <c r="H16" s="257" t="s">
        <v>65</v>
      </c>
      <c r="I16" s="240">
        <f>SUM(I14:I15)</f>
        <v>0</v>
      </c>
    </row>
    <row r="17" spans="2:9" ht="13.5" x14ac:dyDescent="0.2">
      <c r="B17" s="175"/>
      <c r="C17" s="179" t="s">
        <v>366</v>
      </c>
      <c r="D17" s="177"/>
      <c r="E17" s="178"/>
      <c r="F17" s="177"/>
      <c r="G17" s="177"/>
      <c r="H17" s="258"/>
      <c r="I17" s="180"/>
    </row>
    <row r="18" spans="2:9" ht="13.5" x14ac:dyDescent="0.2">
      <c r="B18" s="175" t="s">
        <v>90</v>
      </c>
      <c r="C18" s="185" t="s">
        <v>13</v>
      </c>
      <c r="D18" s="178" t="s">
        <v>12</v>
      </c>
      <c r="E18" s="178">
        <v>400</v>
      </c>
      <c r="F18" s="177"/>
      <c r="G18" s="177"/>
      <c r="H18" s="258"/>
      <c r="I18" s="174">
        <f t="shared" ref="I18:I33" si="1">ROUND(E18*H18,2)</f>
        <v>0</v>
      </c>
    </row>
    <row r="19" spans="2:9" ht="54" x14ac:dyDescent="0.2">
      <c r="B19" s="188" t="s">
        <v>89</v>
      </c>
      <c r="C19" s="189" t="s">
        <v>16</v>
      </c>
      <c r="D19" s="178"/>
      <c r="E19" s="178"/>
      <c r="F19" s="177"/>
      <c r="G19" s="177"/>
      <c r="H19" s="258"/>
      <c r="I19" s="174">
        <f t="shared" si="1"/>
        <v>0</v>
      </c>
    </row>
    <row r="20" spans="2:9" ht="13.5" x14ac:dyDescent="0.2">
      <c r="B20" s="175" t="s">
        <v>88</v>
      </c>
      <c r="C20" s="185" t="s">
        <v>17</v>
      </c>
      <c r="D20" s="178" t="s">
        <v>11</v>
      </c>
      <c r="E20" s="178">
        <v>24</v>
      </c>
      <c r="F20" s="177"/>
      <c r="G20" s="177"/>
      <c r="H20" s="258"/>
      <c r="I20" s="174">
        <f t="shared" si="1"/>
        <v>0</v>
      </c>
    </row>
    <row r="21" spans="2:9" ht="13.5" x14ac:dyDescent="0.2">
      <c r="B21" s="188" t="s">
        <v>87</v>
      </c>
      <c r="C21" s="189" t="s">
        <v>86</v>
      </c>
      <c r="D21" s="178"/>
      <c r="E21" s="178"/>
      <c r="F21" s="177"/>
      <c r="G21" s="177"/>
      <c r="H21" s="258"/>
      <c r="I21" s="174">
        <f t="shared" si="1"/>
        <v>0</v>
      </c>
    </row>
    <row r="22" spans="2:9" ht="13.5" x14ac:dyDescent="0.2">
      <c r="B22" s="175" t="s">
        <v>85</v>
      </c>
      <c r="C22" s="185" t="s">
        <v>33</v>
      </c>
      <c r="D22" s="178" t="s">
        <v>12</v>
      </c>
      <c r="E22" s="178">
        <v>30.400000000000002</v>
      </c>
      <c r="F22" s="177"/>
      <c r="G22" s="177"/>
      <c r="H22" s="258"/>
      <c r="I22" s="174">
        <f t="shared" si="1"/>
        <v>0</v>
      </c>
    </row>
    <row r="23" spans="2:9" ht="13.5" x14ac:dyDescent="0.2">
      <c r="B23" s="188" t="s">
        <v>84</v>
      </c>
      <c r="C23" s="189" t="s">
        <v>83</v>
      </c>
      <c r="D23" s="178"/>
      <c r="E23" s="178"/>
      <c r="F23" s="177"/>
      <c r="G23" s="177"/>
      <c r="H23" s="258"/>
      <c r="I23" s="174">
        <f t="shared" si="1"/>
        <v>0</v>
      </c>
    </row>
    <row r="24" spans="2:9" ht="13.5" x14ac:dyDescent="0.2">
      <c r="B24" s="175" t="s">
        <v>82</v>
      </c>
      <c r="C24" s="185" t="s">
        <v>81</v>
      </c>
      <c r="D24" s="178" t="s">
        <v>11</v>
      </c>
      <c r="E24" s="178">
        <v>2.2800000000000002</v>
      </c>
      <c r="F24" s="177"/>
      <c r="G24" s="177"/>
      <c r="H24" s="258"/>
      <c r="I24" s="174">
        <f t="shared" si="1"/>
        <v>0</v>
      </c>
    </row>
    <row r="25" spans="2:9" ht="13.5" x14ac:dyDescent="0.2">
      <c r="B25" s="175" t="s">
        <v>78</v>
      </c>
      <c r="C25" s="185" t="s">
        <v>37</v>
      </c>
      <c r="D25" s="178" t="s">
        <v>11</v>
      </c>
      <c r="E25" s="178">
        <v>24</v>
      </c>
      <c r="F25" s="177"/>
      <c r="G25" s="177"/>
      <c r="H25" s="258"/>
      <c r="I25" s="174">
        <f t="shared" si="1"/>
        <v>0</v>
      </c>
    </row>
    <row r="26" spans="2:9" ht="13.5" x14ac:dyDescent="0.2">
      <c r="B26" s="188" t="s">
        <v>77</v>
      </c>
      <c r="C26" s="189" t="s">
        <v>38</v>
      </c>
      <c r="D26" s="178"/>
      <c r="E26" s="178"/>
      <c r="F26" s="177"/>
      <c r="G26" s="177"/>
      <c r="H26" s="258"/>
      <c r="I26" s="174">
        <f t="shared" si="1"/>
        <v>0</v>
      </c>
    </row>
    <row r="27" spans="2:9" ht="13.5" x14ac:dyDescent="0.2">
      <c r="B27" s="175" t="s">
        <v>161</v>
      </c>
      <c r="C27" s="185" t="s">
        <v>74</v>
      </c>
      <c r="D27" s="178" t="s">
        <v>10</v>
      </c>
      <c r="E27" s="178">
        <v>76</v>
      </c>
      <c r="F27" s="177"/>
      <c r="G27" s="177"/>
      <c r="H27" s="258"/>
      <c r="I27" s="174">
        <f t="shared" si="1"/>
        <v>0</v>
      </c>
    </row>
    <row r="28" spans="2:9" ht="13.5" x14ac:dyDescent="0.2">
      <c r="B28" s="188" t="s">
        <v>255</v>
      </c>
      <c r="C28" s="189" t="s">
        <v>256</v>
      </c>
      <c r="D28" s="178"/>
      <c r="E28" s="178"/>
      <c r="F28" s="177"/>
      <c r="G28" s="177"/>
      <c r="H28" s="258"/>
      <c r="I28" s="174">
        <f t="shared" si="1"/>
        <v>0</v>
      </c>
    </row>
    <row r="29" spans="2:9" ht="27" x14ac:dyDescent="0.2">
      <c r="B29" s="175" t="s">
        <v>257</v>
      </c>
      <c r="C29" s="185" t="s">
        <v>258</v>
      </c>
      <c r="D29" s="178" t="s">
        <v>9</v>
      </c>
      <c r="E29" s="178">
        <v>62</v>
      </c>
      <c r="F29" s="177"/>
      <c r="G29" s="177"/>
      <c r="H29" s="258"/>
      <c r="I29" s="174">
        <f t="shared" si="1"/>
        <v>0</v>
      </c>
    </row>
    <row r="30" spans="2:9" ht="27" x14ac:dyDescent="0.2">
      <c r="B30" s="175" t="s">
        <v>259</v>
      </c>
      <c r="C30" s="185" t="s">
        <v>260</v>
      </c>
      <c r="D30" s="178" t="s">
        <v>261</v>
      </c>
      <c r="E30" s="178">
        <v>76</v>
      </c>
      <c r="F30" s="177"/>
      <c r="G30" s="177"/>
      <c r="H30" s="258"/>
      <c r="I30" s="174">
        <f t="shared" si="1"/>
        <v>0</v>
      </c>
    </row>
    <row r="31" spans="2:9" ht="13.5" x14ac:dyDescent="0.2">
      <c r="B31" s="175" t="s">
        <v>262</v>
      </c>
      <c r="C31" s="185" t="s">
        <v>263</v>
      </c>
      <c r="D31" s="178" t="s">
        <v>12</v>
      </c>
      <c r="E31" s="178">
        <v>152</v>
      </c>
      <c r="F31" s="177"/>
      <c r="G31" s="177"/>
      <c r="H31" s="258"/>
      <c r="I31" s="174">
        <f t="shared" si="1"/>
        <v>0</v>
      </c>
    </row>
    <row r="32" spans="2:9" ht="40.5" x14ac:dyDescent="0.2">
      <c r="B32" s="175" t="s">
        <v>309</v>
      </c>
      <c r="C32" s="185" t="s">
        <v>369</v>
      </c>
      <c r="D32" s="178" t="s">
        <v>9</v>
      </c>
      <c r="E32" s="178">
        <v>1</v>
      </c>
      <c r="F32" s="177"/>
      <c r="G32" s="177"/>
      <c r="H32" s="259"/>
      <c r="I32" s="174">
        <f t="shared" si="1"/>
        <v>0</v>
      </c>
    </row>
    <row r="33" spans="2:9" ht="27" x14ac:dyDescent="0.2">
      <c r="B33" s="175" t="s">
        <v>310</v>
      </c>
      <c r="C33" s="185" t="s">
        <v>67</v>
      </c>
      <c r="D33" s="178" t="s">
        <v>11</v>
      </c>
      <c r="E33" s="178">
        <v>40</v>
      </c>
      <c r="F33" s="177"/>
      <c r="G33" s="177"/>
      <c r="H33" s="259"/>
      <c r="I33" s="174">
        <f t="shared" si="1"/>
        <v>0</v>
      </c>
    </row>
    <row r="34" spans="2:9" ht="13.5" x14ac:dyDescent="0.2">
      <c r="B34" s="175"/>
      <c r="C34" s="185"/>
      <c r="D34" s="178"/>
      <c r="E34" s="178"/>
      <c r="F34" s="177"/>
      <c r="G34" s="177"/>
      <c r="H34" s="260" t="s">
        <v>65</v>
      </c>
      <c r="I34" s="240">
        <f>SUM(I18:I33)</f>
        <v>0</v>
      </c>
    </row>
    <row r="35" spans="2:9" ht="13.5" x14ac:dyDescent="0.25">
      <c r="B35" s="175"/>
      <c r="C35" s="179" t="s">
        <v>199</v>
      </c>
      <c r="D35" s="190"/>
      <c r="E35" s="191"/>
      <c r="F35" s="177"/>
      <c r="G35" s="177"/>
      <c r="H35" s="261"/>
      <c r="I35" s="187"/>
    </row>
    <row r="36" spans="2:9" ht="27" x14ac:dyDescent="0.2">
      <c r="B36" s="192" t="s">
        <v>89</v>
      </c>
      <c r="C36" s="193" t="s">
        <v>198</v>
      </c>
      <c r="D36" s="194"/>
      <c r="E36" s="194"/>
      <c r="F36" s="195"/>
      <c r="G36" s="195"/>
      <c r="H36" s="259"/>
      <c r="I36" s="196"/>
    </row>
    <row r="37" spans="2:9" ht="13.5" x14ac:dyDescent="0.2">
      <c r="B37" s="197" t="s">
        <v>88</v>
      </c>
      <c r="C37" s="198" t="s">
        <v>141</v>
      </c>
      <c r="D37" s="194" t="s">
        <v>11</v>
      </c>
      <c r="E37" s="194">
        <v>0.36</v>
      </c>
      <c r="F37" s="195"/>
      <c r="G37" s="195"/>
      <c r="H37" s="259"/>
      <c r="I37" s="174">
        <f t="shared" ref="I37" si="2">ROUND(E37*H37,2)</f>
        <v>0</v>
      </c>
    </row>
    <row r="38" spans="2:9" ht="27" x14ac:dyDescent="0.2">
      <c r="B38" s="192" t="s">
        <v>197</v>
      </c>
      <c r="C38" s="193" t="s">
        <v>19</v>
      </c>
      <c r="D38" s="194"/>
      <c r="E38" s="194"/>
      <c r="F38" s="195"/>
      <c r="G38" s="195"/>
      <c r="H38" s="259"/>
      <c r="I38" s="196"/>
    </row>
    <row r="39" spans="2:9" s="30" customFormat="1" ht="13.5" x14ac:dyDescent="0.25">
      <c r="B39" s="199" t="s">
        <v>317</v>
      </c>
      <c r="C39" s="200" t="s">
        <v>318</v>
      </c>
      <c r="D39" s="194" t="s">
        <v>9</v>
      </c>
      <c r="E39" s="194">
        <v>1</v>
      </c>
      <c r="F39" s="195"/>
      <c r="G39" s="195"/>
      <c r="H39" s="259"/>
      <c r="I39" s="174">
        <f t="shared" ref="I39" si="3">ROUND(E39*H39,2)</f>
        <v>0</v>
      </c>
    </row>
    <row r="40" spans="2:9" ht="27" x14ac:dyDescent="0.2">
      <c r="B40" s="192" t="s">
        <v>128</v>
      </c>
      <c r="C40" s="193" t="s">
        <v>319</v>
      </c>
      <c r="D40" s="194"/>
      <c r="E40" s="194"/>
      <c r="F40" s="195"/>
      <c r="G40" s="195"/>
      <c r="H40" s="259"/>
      <c r="I40" s="196"/>
    </row>
    <row r="41" spans="2:9" s="30" customFormat="1" ht="13.5" x14ac:dyDescent="0.25">
      <c r="B41" s="197" t="s">
        <v>320</v>
      </c>
      <c r="C41" s="200" t="s">
        <v>318</v>
      </c>
      <c r="D41" s="194" t="s">
        <v>10</v>
      </c>
      <c r="E41" s="194">
        <v>3</v>
      </c>
      <c r="F41" s="195"/>
      <c r="G41" s="195"/>
      <c r="H41" s="259"/>
      <c r="I41" s="174">
        <f t="shared" ref="I41" si="4">ROUND(E41*H41,2)</f>
        <v>0</v>
      </c>
    </row>
    <row r="42" spans="2:9" ht="13.5" x14ac:dyDescent="0.2">
      <c r="B42" s="192" t="s">
        <v>125</v>
      </c>
      <c r="C42" s="193" t="s">
        <v>265</v>
      </c>
      <c r="D42" s="194"/>
      <c r="E42" s="194"/>
      <c r="F42" s="195"/>
      <c r="G42" s="195"/>
      <c r="H42" s="259"/>
      <c r="I42" s="196"/>
    </row>
    <row r="43" spans="2:9" ht="13.5" x14ac:dyDescent="0.2">
      <c r="B43" s="197" t="s">
        <v>123</v>
      </c>
      <c r="C43" s="198" t="s">
        <v>289</v>
      </c>
      <c r="D43" s="194" t="s">
        <v>59</v>
      </c>
      <c r="E43" s="194">
        <v>1</v>
      </c>
      <c r="F43" s="195"/>
      <c r="G43" s="195"/>
      <c r="H43" s="259"/>
      <c r="I43" s="174">
        <f t="shared" ref="I43" si="5">ROUND(E43*H43,2)</f>
        <v>0</v>
      </c>
    </row>
    <row r="44" spans="2:9" ht="13.5" x14ac:dyDescent="0.2">
      <c r="B44" s="192" t="s">
        <v>290</v>
      </c>
      <c r="C44" s="193" t="s">
        <v>268</v>
      </c>
      <c r="D44" s="194"/>
      <c r="E44" s="194"/>
      <c r="F44" s="195"/>
      <c r="G44" s="195"/>
      <c r="H44" s="259"/>
      <c r="I44" s="196"/>
    </row>
    <row r="45" spans="2:9" ht="13.5" x14ac:dyDescent="0.2">
      <c r="B45" s="197" t="s">
        <v>269</v>
      </c>
      <c r="C45" s="198" t="s">
        <v>270</v>
      </c>
      <c r="D45" s="194" t="s">
        <v>9</v>
      </c>
      <c r="E45" s="194">
        <v>1</v>
      </c>
      <c r="F45" s="195"/>
      <c r="G45" s="195"/>
      <c r="H45" s="259"/>
      <c r="I45" s="174">
        <f t="shared" ref="I45" si="6">ROUND(E45*H45,2)</f>
        <v>0</v>
      </c>
    </row>
    <row r="46" spans="2:9" ht="13.5" x14ac:dyDescent="0.2">
      <c r="B46" s="192" t="s">
        <v>271</v>
      </c>
      <c r="C46" s="193" t="s">
        <v>272</v>
      </c>
      <c r="D46" s="194"/>
      <c r="E46" s="194"/>
      <c r="F46" s="195"/>
      <c r="G46" s="195"/>
      <c r="H46" s="259"/>
      <c r="I46" s="196"/>
    </row>
    <row r="47" spans="2:9" ht="13.5" x14ac:dyDescent="0.2">
      <c r="B47" s="197" t="s">
        <v>291</v>
      </c>
      <c r="C47" s="198" t="s">
        <v>274</v>
      </c>
      <c r="D47" s="194" t="s">
        <v>9</v>
      </c>
      <c r="E47" s="194">
        <v>1</v>
      </c>
      <c r="F47" s="195"/>
      <c r="G47" s="195"/>
      <c r="H47" s="259"/>
      <c r="I47" s="174">
        <f t="shared" ref="I47" si="7">ROUND(E47*H47,2)</f>
        <v>0</v>
      </c>
    </row>
    <row r="48" spans="2:9" ht="13.5" x14ac:dyDescent="0.2">
      <c r="B48" s="201" t="s">
        <v>300</v>
      </c>
      <c r="C48" s="193" t="s">
        <v>433</v>
      </c>
      <c r="D48" s="202"/>
      <c r="E48" s="202"/>
      <c r="F48" s="198"/>
      <c r="G48" s="198"/>
      <c r="H48" s="262"/>
      <c r="I48" s="196"/>
    </row>
    <row r="49" spans="2:12" ht="13.5" x14ac:dyDescent="0.2">
      <c r="B49" s="203" t="s">
        <v>299</v>
      </c>
      <c r="C49" s="198" t="s">
        <v>321</v>
      </c>
      <c r="D49" s="202" t="s">
        <v>9</v>
      </c>
      <c r="E49" s="202">
        <v>2</v>
      </c>
      <c r="F49" s="198"/>
      <c r="G49" s="198"/>
      <c r="H49" s="262"/>
      <c r="I49" s="174">
        <f t="shared" ref="I49" si="8">ROUND(E49*H49,2)</f>
        <v>0</v>
      </c>
    </row>
    <row r="50" spans="2:12" ht="13.5" x14ac:dyDescent="0.2">
      <c r="B50" s="192" t="s">
        <v>94</v>
      </c>
      <c r="C50" s="193" t="s">
        <v>93</v>
      </c>
      <c r="D50" s="194"/>
      <c r="E50" s="194"/>
      <c r="F50" s="195"/>
      <c r="G50" s="195"/>
      <c r="H50" s="259"/>
      <c r="I50" s="196"/>
    </row>
    <row r="51" spans="2:12" ht="13.5" x14ac:dyDescent="0.2">
      <c r="B51" s="197" t="s">
        <v>196</v>
      </c>
      <c r="C51" s="198" t="s">
        <v>195</v>
      </c>
      <c r="D51" s="194" t="s">
        <v>9</v>
      </c>
      <c r="E51" s="194">
        <v>8</v>
      </c>
      <c r="F51" s="195"/>
      <c r="G51" s="195"/>
      <c r="H51" s="259"/>
      <c r="I51" s="174">
        <f t="shared" ref="I51" si="9">ROUND(E51*H51,2)</f>
        <v>0</v>
      </c>
    </row>
    <row r="52" spans="2:12" ht="13.5" x14ac:dyDescent="0.2">
      <c r="B52" s="192" t="s">
        <v>97</v>
      </c>
      <c r="C52" s="193" t="s">
        <v>194</v>
      </c>
      <c r="D52" s="194"/>
      <c r="E52" s="194"/>
      <c r="F52" s="195"/>
      <c r="G52" s="195"/>
      <c r="H52" s="259"/>
      <c r="I52" s="196"/>
    </row>
    <row r="53" spans="2:12" s="30" customFormat="1" ht="13.5" x14ac:dyDescent="0.25">
      <c r="B53" s="197" t="s">
        <v>322</v>
      </c>
      <c r="C53" s="204" t="s">
        <v>318</v>
      </c>
      <c r="D53" s="194" t="s">
        <v>24</v>
      </c>
      <c r="E53" s="194">
        <v>2</v>
      </c>
      <c r="F53" s="195"/>
      <c r="G53" s="195"/>
      <c r="H53" s="259"/>
      <c r="I53" s="174">
        <f t="shared" ref="I53" si="10">ROUND(E53*H53,2)</f>
        <v>0</v>
      </c>
    </row>
    <row r="54" spans="2:12" ht="13.5" x14ac:dyDescent="0.2">
      <c r="B54" s="192" t="s">
        <v>193</v>
      </c>
      <c r="C54" s="193" t="s">
        <v>192</v>
      </c>
      <c r="D54" s="194"/>
      <c r="E54" s="194"/>
      <c r="F54" s="195"/>
      <c r="G54" s="195"/>
      <c r="H54" s="259"/>
      <c r="I54" s="196"/>
    </row>
    <row r="55" spans="2:12" s="30" customFormat="1" ht="13.5" x14ac:dyDescent="0.25">
      <c r="B55" s="197" t="s">
        <v>323</v>
      </c>
      <c r="C55" s="200" t="s">
        <v>318</v>
      </c>
      <c r="D55" s="194" t="s">
        <v>9</v>
      </c>
      <c r="E55" s="194">
        <v>1</v>
      </c>
      <c r="F55" s="195"/>
      <c r="G55" s="195"/>
      <c r="H55" s="259"/>
      <c r="I55" s="174">
        <f t="shared" ref="I55" si="11">ROUND(E55*H55,2)</f>
        <v>0</v>
      </c>
    </row>
    <row r="56" spans="2:12" ht="27" x14ac:dyDescent="0.2">
      <c r="B56" s="201" t="s">
        <v>293</v>
      </c>
      <c r="C56" s="193" t="s">
        <v>294</v>
      </c>
      <c r="D56" s="194"/>
      <c r="E56" s="194"/>
      <c r="F56" s="195"/>
      <c r="G56" s="195"/>
      <c r="H56" s="259"/>
      <c r="I56" s="196"/>
    </row>
    <row r="57" spans="2:12" ht="13.5" x14ac:dyDescent="0.2">
      <c r="B57" s="197" t="s">
        <v>295</v>
      </c>
      <c r="C57" s="198" t="s">
        <v>296</v>
      </c>
      <c r="D57" s="194" t="s">
        <v>9</v>
      </c>
      <c r="E57" s="194">
        <v>1</v>
      </c>
      <c r="F57" s="195"/>
      <c r="G57" s="195"/>
      <c r="H57" s="259"/>
      <c r="I57" s="174">
        <f t="shared" ref="I57:I59" si="12">ROUND(E57*H57,2)</f>
        <v>0</v>
      </c>
      <c r="L57" s="30"/>
    </row>
    <row r="58" spans="2:12" ht="13.5" x14ac:dyDescent="0.2">
      <c r="B58" s="192" t="s">
        <v>188</v>
      </c>
      <c r="C58" s="193" t="s">
        <v>187</v>
      </c>
      <c r="D58" s="194"/>
      <c r="E58" s="194"/>
      <c r="F58" s="195"/>
      <c r="G58" s="195"/>
      <c r="H58" s="259"/>
      <c r="I58" s="196"/>
    </row>
    <row r="59" spans="2:12" s="30" customFormat="1" ht="13.5" x14ac:dyDescent="0.25">
      <c r="B59" s="197" t="s">
        <v>324</v>
      </c>
      <c r="C59" s="205" t="s">
        <v>318</v>
      </c>
      <c r="D59" s="194" t="s">
        <v>9</v>
      </c>
      <c r="E59" s="194">
        <v>1</v>
      </c>
      <c r="F59" s="195"/>
      <c r="G59" s="195"/>
      <c r="H59" s="259"/>
      <c r="I59" s="174">
        <f t="shared" si="12"/>
        <v>0</v>
      </c>
    </row>
    <row r="60" spans="2:12" ht="27" x14ac:dyDescent="0.2">
      <c r="B60" s="192" t="s">
        <v>119</v>
      </c>
      <c r="C60" s="193" t="s">
        <v>325</v>
      </c>
      <c r="D60" s="194"/>
      <c r="E60" s="194"/>
      <c r="F60" s="195"/>
      <c r="G60" s="195"/>
      <c r="H60" s="259"/>
      <c r="I60" s="196"/>
    </row>
    <row r="61" spans="2:12" ht="13.5" x14ac:dyDescent="0.2">
      <c r="B61" s="192"/>
      <c r="C61" s="193" t="s">
        <v>326</v>
      </c>
      <c r="D61" s="194"/>
      <c r="E61" s="194"/>
      <c r="F61" s="195"/>
      <c r="G61" s="195"/>
      <c r="H61" s="259"/>
      <c r="I61" s="196"/>
    </row>
    <row r="62" spans="2:12" s="30" customFormat="1" ht="13.5" x14ac:dyDescent="0.25">
      <c r="B62" s="197" t="s">
        <v>327</v>
      </c>
      <c r="C62" s="200" t="s">
        <v>328</v>
      </c>
      <c r="D62" s="194" t="s">
        <v>10</v>
      </c>
      <c r="E62" s="194">
        <v>3</v>
      </c>
      <c r="F62" s="195"/>
      <c r="G62" s="195"/>
      <c r="H62" s="259"/>
      <c r="I62" s="174">
        <f t="shared" ref="I62" si="13">ROUND(E62*H62,2)</f>
        <v>0</v>
      </c>
    </row>
    <row r="63" spans="2:12" ht="13.5" x14ac:dyDescent="0.2">
      <c r="B63" s="197"/>
      <c r="C63" s="193" t="s">
        <v>185</v>
      </c>
      <c r="D63" s="194"/>
      <c r="E63" s="194"/>
      <c r="F63" s="195"/>
      <c r="G63" s="195"/>
      <c r="H63" s="259"/>
      <c r="I63" s="196"/>
    </row>
    <row r="64" spans="2:12" s="30" customFormat="1" ht="13.5" x14ac:dyDescent="0.25">
      <c r="B64" s="197" t="s">
        <v>329</v>
      </c>
      <c r="C64" s="200" t="s">
        <v>330</v>
      </c>
      <c r="D64" s="194" t="s">
        <v>9</v>
      </c>
      <c r="E64" s="194">
        <v>2</v>
      </c>
      <c r="F64" s="195"/>
      <c r="G64" s="195"/>
      <c r="H64" s="259"/>
      <c r="I64" s="174">
        <f t="shared" ref="I64" si="14">ROUND(E64*H64,2)</f>
        <v>0</v>
      </c>
    </row>
    <row r="65" spans="2:9" ht="13.5" x14ac:dyDescent="0.2">
      <c r="B65" s="197"/>
      <c r="C65" s="193" t="s">
        <v>331</v>
      </c>
      <c r="D65" s="194"/>
      <c r="E65" s="194"/>
      <c r="F65" s="195"/>
      <c r="G65" s="195"/>
      <c r="H65" s="259"/>
      <c r="I65" s="196"/>
    </row>
    <row r="66" spans="2:9" s="30" customFormat="1" ht="13.5" x14ac:dyDescent="0.2">
      <c r="B66" s="197" t="s">
        <v>332</v>
      </c>
      <c r="C66" s="198" t="s">
        <v>330</v>
      </c>
      <c r="D66" s="194" t="s">
        <v>9</v>
      </c>
      <c r="E66" s="194">
        <v>2</v>
      </c>
      <c r="F66" s="195"/>
      <c r="G66" s="195"/>
      <c r="H66" s="259"/>
      <c r="I66" s="174">
        <f t="shared" ref="I66" si="15">ROUND(E66*H66,2)</f>
        <v>0</v>
      </c>
    </row>
    <row r="67" spans="2:9" ht="27" x14ac:dyDescent="0.2">
      <c r="B67" s="192" t="s">
        <v>297</v>
      </c>
      <c r="C67" s="193" t="s">
        <v>298</v>
      </c>
      <c r="D67" s="194"/>
      <c r="E67" s="194"/>
      <c r="F67" s="195"/>
      <c r="G67" s="195"/>
      <c r="H67" s="259"/>
      <c r="I67" s="196"/>
    </row>
    <row r="68" spans="2:9" s="30" customFormat="1" ht="13.5" x14ac:dyDescent="0.25">
      <c r="B68" s="181" t="s">
        <v>333</v>
      </c>
      <c r="C68" s="200" t="s">
        <v>334</v>
      </c>
      <c r="D68" s="194" t="s">
        <v>9</v>
      </c>
      <c r="E68" s="194">
        <v>1</v>
      </c>
      <c r="F68" s="195"/>
      <c r="G68" s="195"/>
      <c r="H68" s="259"/>
      <c r="I68" s="174">
        <f t="shared" ref="I68:I69" si="16">ROUND(E68*H68,2)</f>
        <v>0</v>
      </c>
    </row>
    <row r="69" spans="2:9" ht="13.5" x14ac:dyDescent="0.2">
      <c r="B69" s="197" t="s">
        <v>308</v>
      </c>
      <c r="C69" s="198" t="s">
        <v>29</v>
      </c>
      <c r="D69" s="194" t="s">
        <v>9</v>
      </c>
      <c r="E69" s="194">
        <v>1</v>
      </c>
      <c r="F69" s="195"/>
      <c r="G69" s="195"/>
      <c r="H69" s="259"/>
      <c r="I69" s="174">
        <f t="shared" si="16"/>
        <v>0</v>
      </c>
    </row>
    <row r="70" spans="2:9" s="30" customFormat="1" ht="13.5" x14ac:dyDescent="0.2">
      <c r="B70" s="201" t="s">
        <v>283</v>
      </c>
      <c r="C70" s="193" t="s">
        <v>284</v>
      </c>
      <c r="D70" s="202"/>
      <c r="E70" s="202"/>
      <c r="F70" s="198"/>
      <c r="G70" s="198"/>
      <c r="H70" s="262"/>
      <c r="I70" s="196"/>
    </row>
    <row r="71" spans="2:9" s="30" customFormat="1" ht="13.5" x14ac:dyDescent="0.2">
      <c r="B71" s="203" t="s">
        <v>285</v>
      </c>
      <c r="C71" s="198" t="s">
        <v>286</v>
      </c>
      <c r="D71" s="202" t="s">
        <v>287</v>
      </c>
      <c r="E71" s="202">
        <v>13.68</v>
      </c>
      <c r="F71" s="198"/>
      <c r="G71" s="198"/>
      <c r="H71" s="262"/>
      <c r="I71" s="174">
        <f t="shared" ref="I71" si="17">ROUND(E71*H71,2)</f>
        <v>0</v>
      </c>
    </row>
    <row r="72" spans="2:9" s="30" customFormat="1" ht="13.5" x14ac:dyDescent="0.2">
      <c r="B72" s="203"/>
      <c r="C72" s="198"/>
      <c r="D72" s="202"/>
      <c r="E72" s="202"/>
      <c r="F72" s="198"/>
      <c r="G72" s="198"/>
      <c r="H72" s="263" t="s">
        <v>65</v>
      </c>
      <c r="I72" s="241">
        <f>SUM(I37:I71)</f>
        <v>0</v>
      </c>
    </row>
    <row r="73" spans="2:9" s="30" customFormat="1" ht="13.5" x14ac:dyDescent="0.2">
      <c r="B73" s="206"/>
      <c r="C73" s="207" t="s">
        <v>30</v>
      </c>
      <c r="D73" s="208"/>
      <c r="E73" s="202"/>
      <c r="F73" s="198"/>
      <c r="G73" s="198"/>
      <c r="H73" s="262"/>
      <c r="I73" s="196"/>
    </row>
    <row r="74" spans="2:9" s="30" customFormat="1" ht="13.5" x14ac:dyDescent="0.2">
      <c r="B74" s="206" t="s">
        <v>90</v>
      </c>
      <c r="C74" s="209" t="s">
        <v>13</v>
      </c>
      <c r="D74" s="208" t="s">
        <v>12</v>
      </c>
      <c r="E74" s="202">
        <v>6.25</v>
      </c>
      <c r="F74" s="198"/>
      <c r="G74" s="198"/>
      <c r="H74" s="262"/>
      <c r="I74" s="174">
        <f t="shared" ref="I74" si="18">ROUND(E74*H74,2)</f>
        <v>0</v>
      </c>
    </row>
    <row r="75" spans="2:9" s="30" customFormat="1" ht="54" x14ac:dyDescent="0.2">
      <c r="B75" s="210" t="s">
        <v>178</v>
      </c>
      <c r="C75" s="211" t="s">
        <v>16</v>
      </c>
      <c r="D75" s="208"/>
      <c r="E75" s="202"/>
      <c r="F75" s="198"/>
      <c r="G75" s="198"/>
      <c r="H75" s="262"/>
      <c r="I75" s="196"/>
    </row>
    <row r="76" spans="2:9" s="30" customFormat="1" ht="13.5" x14ac:dyDescent="0.2">
      <c r="B76" s="206" t="s">
        <v>177</v>
      </c>
      <c r="C76" s="209" t="s">
        <v>17</v>
      </c>
      <c r="D76" s="208" t="s">
        <v>11</v>
      </c>
      <c r="E76" s="202">
        <v>2.4000000000000004</v>
      </c>
      <c r="F76" s="198"/>
      <c r="G76" s="198"/>
      <c r="H76" s="262"/>
      <c r="I76" s="174">
        <f t="shared" ref="I76" si="19">ROUND(E76*H76,2)</f>
        <v>0</v>
      </c>
    </row>
    <row r="77" spans="2:9" s="30" customFormat="1" ht="40.5" x14ac:dyDescent="0.2">
      <c r="B77" s="210" t="s">
        <v>176</v>
      </c>
      <c r="C77" s="211" t="s">
        <v>31</v>
      </c>
      <c r="D77" s="208"/>
      <c r="E77" s="202"/>
      <c r="F77" s="198"/>
      <c r="G77" s="198"/>
      <c r="H77" s="262"/>
      <c r="I77" s="196"/>
    </row>
    <row r="78" spans="2:9" s="30" customFormat="1" ht="13.5" x14ac:dyDescent="0.2">
      <c r="B78" s="206" t="s">
        <v>175</v>
      </c>
      <c r="C78" s="209" t="s">
        <v>32</v>
      </c>
      <c r="D78" s="208" t="s">
        <v>12</v>
      </c>
      <c r="E78" s="202">
        <v>8.8919999999999995</v>
      </c>
      <c r="F78" s="198"/>
      <c r="G78" s="198"/>
      <c r="H78" s="262"/>
      <c r="I78" s="174">
        <f t="shared" ref="I78" si="20">ROUND(E78*H78,2)</f>
        <v>0</v>
      </c>
    </row>
    <row r="79" spans="2:9" s="30" customFormat="1" ht="40.5" x14ac:dyDescent="0.2">
      <c r="B79" s="210" t="s">
        <v>87</v>
      </c>
      <c r="C79" s="211" t="s">
        <v>18</v>
      </c>
      <c r="D79" s="208"/>
      <c r="E79" s="202"/>
      <c r="F79" s="198"/>
      <c r="G79" s="198"/>
      <c r="H79" s="262"/>
      <c r="I79" s="196"/>
    </row>
    <row r="80" spans="2:9" s="30" customFormat="1" ht="13.5" x14ac:dyDescent="0.2">
      <c r="B80" s="206" t="s">
        <v>85</v>
      </c>
      <c r="C80" s="209" t="s">
        <v>33</v>
      </c>
      <c r="D80" s="208" t="s">
        <v>12</v>
      </c>
      <c r="E80" s="202">
        <v>6.3504000000000005</v>
      </c>
      <c r="F80" s="198"/>
      <c r="G80" s="198"/>
      <c r="H80" s="262"/>
      <c r="I80" s="174">
        <f t="shared" ref="I80:I81" si="21">ROUND(E80*H80,2)</f>
        <v>0</v>
      </c>
    </row>
    <row r="81" spans="2:9" s="30" customFormat="1" ht="13.5" x14ac:dyDescent="0.2">
      <c r="B81" s="206" t="s">
        <v>174</v>
      </c>
      <c r="C81" s="212" t="s">
        <v>34</v>
      </c>
      <c r="D81" s="208" t="s">
        <v>12</v>
      </c>
      <c r="E81" s="202">
        <v>3.8415999999999997</v>
      </c>
      <c r="F81" s="198"/>
      <c r="G81" s="198"/>
      <c r="H81" s="262"/>
      <c r="I81" s="174">
        <f t="shared" si="21"/>
        <v>0</v>
      </c>
    </row>
    <row r="82" spans="2:9" s="30" customFormat="1" ht="13.5" x14ac:dyDescent="0.2">
      <c r="B82" s="206" t="s">
        <v>173</v>
      </c>
      <c r="C82" s="213" t="s">
        <v>35</v>
      </c>
      <c r="D82" s="208"/>
      <c r="E82" s="202"/>
      <c r="F82" s="198"/>
      <c r="G82" s="198"/>
      <c r="H82" s="262"/>
      <c r="I82" s="196"/>
    </row>
    <row r="83" spans="2:9" s="30" customFormat="1" ht="13.5" x14ac:dyDescent="0.2">
      <c r="B83" s="206" t="s">
        <v>172</v>
      </c>
      <c r="C83" s="212" t="s">
        <v>36</v>
      </c>
      <c r="D83" s="208" t="s">
        <v>12</v>
      </c>
      <c r="E83" s="202">
        <v>4.8400000000000007</v>
      </c>
      <c r="F83" s="198"/>
      <c r="G83" s="198"/>
      <c r="H83" s="262"/>
      <c r="I83" s="174">
        <f t="shared" ref="I83" si="22">ROUND(E83*H83,2)</f>
        <v>0</v>
      </c>
    </row>
    <row r="84" spans="2:9" s="30" customFormat="1" ht="13.5" x14ac:dyDescent="0.2">
      <c r="B84" s="210" t="s">
        <v>171</v>
      </c>
      <c r="C84" s="211" t="s">
        <v>170</v>
      </c>
      <c r="D84" s="208"/>
      <c r="E84" s="202"/>
      <c r="F84" s="198"/>
      <c r="G84" s="198"/>
      <c r="H84" s="262"/>
      <c r="I84" s="196"/>
    </row>
    <row r="85" spans="2:9" s="30" customFormat="1" ht="40.5" x14ac:dyDescent="0.2">
      <c r="B85" s="206" t="s">
        <v>169</v>
      </c>
      <c r="C85" s="209" t="s">
        <v>168</v>
      </c>
      <c r="D85" s="208" t="s">
        <v>12</v>
      </c>
      <c r="E85" s="202">
        <v>4.8400000000000007</v>
      </c>
      <c r="F85" s="198"/>
      <c r="G85" s="198"/>
      <c r="H85" s="262"/>
      <c r="I85" s="174">
        <f t="shared" ref="I85" si="23">ROUND(E85*H85,2)</f>
        <v>0</v>
      </c>
    </row>
    <row r="86" spans="2:9" s="30" customFormat="1" ht="40.5" x14ac:dyDescent="0.2">
      <c r="B86" s="210" t="s">
        <v>84</v>
      </c>
      <c r="C86" s="211" t="s">
        <v>20</v>
      </c>
      <c r="D86" s="208"/>
      <c r="E86" s="202"/>
      <c r="F86" s="198"/>
      <c r="G86" s="198"/>
      <c r="H86" s="262"/>
      <c r="I86" s="196"/>
    </row>
    <row r="87" spans="2:9" s="30" customFormat="1" ht="13.5" x14ac:dyDescent="0.2">
      <c r="B87" s="206" t="s">
        <v>167</v>
      </c>
      <c r="C87" s="209" t="s">
        <v>166</v>
      </c>
      <c r="D87" s="208" t="s">
        <v>11</v>
      </c>
      <c r="E87" s="202">
        <v>0.7649999999999999</v>
      </c>
      <c r="F87" s="198"/>
      <c r="G87" s="198"/>
      <c r="H87" s="262"/>
      <c r="I87" s="174">
        <f t="shared" ref="I87:I88" si="24">ROUND(E87*H87,2)</f>
        <v>0</v>
      </c>
    </row>
    <row r="88" spans="2:9" s="30" customFormat="1" ht="13.5" x14ac:dyDescent="0.2">
      <c r="B88" s="206" t="s">
        <v>165</v>
      </c>
      <c r="C88" s="209" t="s">
        <v>37</v>
      </c>
      <c r="D88" s="208" t="s">
        <v>11</v>
      </c>
      <c r="E88" s="202">
        <v>1.2989999999999999</v>
      </c>
      <c r="F88" s="198"/>
      <c r="G88" s="198"/>
      <c r="H88" s="262"/>
      <c r="I88" s="174">
        <f t="shared" si="24"/>
        <v>0</v>
      </c>
    </row>
    <row r="89" spans="2:9" s="30" customFormat="1" ht="40.5" x14ac:dyDescent="0.2">
      <c r="B89" s="210" t="s">
        <v>164</v>
      </c>
      <c r="C89" s="211" t="s">
        <v>21</v>
      </c>
      <c r="D89" s="208"/>
      <c r="E89" s="202"/>
      <c r="F89" s="198"/>
      <c r="G89" s="198"/>
      <c r="H89" s="262"/>
      <c r="I89" s="196"/>
    </row>
    <row r="90" spans="2:9" s="30" customFormat="1" ht="13.5" x14ac:dyDescent="0.2">
      <c r="B90" s="206" t="s">
        <v>77</v>
      </c>
      <c r="C90" s="209" t="s">
        <v>38</v>
      </c>
      <c r="D90" s="208" t="s">
        <v>39</v>
      </c>
      <c r="E90" s="202">
        <v>33.450000000000003</v>
      </c>
      <c r="F90" s="198"/>
      <c r="G90" s="198"/>
      <c r="H90" s="262"/>
      <c r="I90" s="174">
        <f t="shared" ref="I90:I91" si="25">ROUND(E90*H90,2)</f>
        <v>0</v>
      </c>
    </row>
    <row r="91" spans="2:9" s="30" customFormat="1" ht="13.5" x14ac:dyDescent="0.2">
      <c r="B91" s="206" t="s">
        <v>163</v>
      </c>
      <c r="C91" s="209" t="s">
        <v>22</v>
      </c>
      <c r="D91" s="208" t="s">
        <v>10</v>
      </c>
      <c r="E91" s="202">
        <v>24.8</v>
      </c>
      <c r="F91" s="198"/>
      <c r="G91" s="198"/>
      <c r="H91" s="262"/>
      <c r="I91" s="174">
        <f t="shared" si="25"/>
        <v>0</v>
      </c>
    </row>
    <row r="92" spans="2:9" s="30" customFormat="1" ht="54" x14ac:dyDescent="0.2">
      <c r="B92" s="210" t="s">
        <v>162</v>
      </c>
      <c r="C92" s="211" t="s">
        <v>40</v>
      </c>
      <c r="D92" s="208"/>
      <c r="E92" s="202"/>
      <c r="F92" s="198"/>
      <c r="G92" s="198"/>
      <c r="H92" s="262"/>
      <c r="I92" s="196"/>
    </row>
    <row r="93" spans="2:9" s="30" customFormat="1" ht="13.5" x14ac:dyDescent="0.2">
      <c r="B93" s="206" t="s">
        <v>161</v>
      </c>
      <c r="C93" s="209" t="s">
        <v>41</v>
      </c>
      <c r="D93" s="208" t="s">
        <v>12</v>
      </c>
      <c r="E93" s="202">
        <v>30.628</v>
      </c>
      <c r="F93" s="198"/>
      <c r="G93" s="198"/>
      <c r="H93" s="262"/>
      <c r="I93" s="174">
        <f t="shared" ref="I93" si="26">ROUND(E93*H93,2)</f>
        <v>0</v>
      </c>
    </row>
    <row r="94" spans="2:9" s="30" customFormat="1" ht="40.5" x14ac:dyDescent="0.2">
      <c r="B94" s="210" t="s">
        <v>160</v>
      </c>
      <c r="C94" s="211" t="s">
        <v>42</v>
      </c>
      <c r="D94" s="208"/>
      <c r="E94" s="202"/>
      <c r="F94" s="198"/>
      <c r="G94" s="198"/>
      <c r="H94" s="262"/>
      <c r="I94" s="196"/>
    </row>
    <row r="95" spans="2:9" s="30" customFormat="1" ht="13.5" x14ac:dyDescent="0.2">
      <c r="B95" s="206" t="s">
        <v>159</v>
      </c>
      <c r="C95" s="209" t="s">
        <v>43</v>
      </c>
      <c r="D95" s="208" t="s">
        <v>12</v>
      </c>
      <c r="E95" s="202">
        <v>1.7549999999999999</v>
      </c>
      <c r="F95" s="198"/>
      <c r="G95" s="198"/>
      <c r="H95" s="262"/>
      <c r="I95" s="174">
        <f t="shared" ref="I95" si="27">ROUND(E95*H95,2)</f>
        <v>0</v>
      </c>
    </row>
    <row r="96" spans="2:9" s="30" customFormat="1" ht="40.5" x14ac:dyDescent="0.2">
      <c r="B96" s="210" t="s">
        <v>158</v>
      </c>
      <c r="C96" s="211" t="s">
        <v>44</v>
      </c>
      <c r="D96" s="208"/>
      <c r="E96" s="202"/>
      <c r="F96" s="198"/>
      <c r="G96" s="198"/>
      <c r="H96" s="262"/>
      <c r="I96" s="196"/>
    </row>
    <row r="97" spans="2:9" s="30" customFormat="1" ht="13.5" x14ac:dyDescent="0.2">
      <c r="B97" s="206" t="s">
        <v>157</v>
      </c>
      <c r="C97" s="209" t="s">
        <v>45</v>
      </c>
      <c r="D97" s="208" t="s">
        <v>12</v>
      </c>
      <c r="E97" s="202">
        <v>0.67500000000000004</v>
      </c>
      <c r="F97" s="198"/>
      <c r="G97" s="198"/>
      <c r="H97" s="262"/>
      <c r="I97" s="174">
        <f t="shared" ref="I97" si="28">ROUND(E97*H97,2)</f>
        <v>0</v>
      </c>
    </row>
    <row r="98" spans="2:9" s="30" customFormat="1" ht="27" x14ac:dyDescent="0.2">
      <c r="B98" s="210" t="s">
        <v>156</v>
      </c>
      <c r="C98" s="211" t="s">
        <v>46</v>
      </c>
      <c r="D98" s="208"/>
      <c r="E98" s="202"/>
      <c r="F98" s="198"/>
      <c r="G98" s="198"/>
      <c r="H98" s="262"/>
      <c r="I98" s="196"/>
    </row>
    <row r="99" spans="2:9" s="30" customFormat="1" ht="13.5" x14ac:dyDescent="0.2">
      <c r="B99" s="206" t="s">
        <v>155</v>
      </c>
      <c r="C99" s="209" t="s">
        <v>47</v>
      </c>
      <c r="D99" s="208" t="s">
        <v>12</v>
      </c>
      <c r="E99" s="202">
        <v>0.67500000000000004</v>
      </c>
      <c r="F99" s="198"/>
      <c r="G99" s="198"/>
      <c r="H99" s="262"/>
      <c r="I99" s="174">
        <f t="shared" ref="I99" si="29">ROUND(E99*H99,2)</f>
        <v>0</v>
      </c>
    </row>
    <row r="100" spans="2:9" s="30" customFormat="1" ht="13.5" x14ac:dyDescent="0.2">
      <c r="B100" s="210" t="s">
        <v>154</v>
      </c>
      <c r="C100" s="211" t="s">
        <v>48</v>
      </c>
      <c r="D100" s="208"/>
      <c r="E100" s="202"/>
      <c r="F100" s="198"/>
      <c r="G100" s="198"/>
      <c r="H100" s="262"/>
      <c r="I100" s="196"/>
    </row>
    <row r="101" spans="2:9" s="30" customFormat="1" ht="13.5" x14ac:dyDescent="0.2">
      <c r="B101" s="206" t="s">
        <v>153</v>
      </c>
      <c r="C101" s="209" t="s">
        <v>49</v>
      </c>
      <c r="D101" s="208" t="s">
        <v>12</v>
      </c>
      <c r="E101" s="202">
        <v>30.344999999999999</v>
      </c>
      <c r="F101" s="198"/>
      <c r="G101" s="198"/>
      <c r="H101" s="262"/>
      <c r="I101" s="174">
        <f t="shared" ref="I101:I103" si="30">ROUND(E101*H101,2)</f>
        <v>0</v>
      </c>
    </row>
    <row r="102" spans="2:9" s="30" customFormat="1" ht="13.5" x14ac:dyDescent="0.2">
      <c r="B102" s="206" t="s">
        <v>152</v>
      </c>
      <c r="C102" s="209" t="s">
        <v>50</v>
      </c>
      <c r="D102" s="208" t="s">
        <v>12</v>
      </c>
      <c r="E102" s="202">
        <v>2.44</v>
      </c>
      <c r="F102" s="198"/>
      <c r="G102" s="198"/>
      <c r="H102" s="262"/>
      <c r="I102" s="174">
        <f t="shared" si="30"/>
        <v>0</v>
      </c>
    </row>
    <row r="103" spans="2:9" s="30" customFormat="1" ht="13.5" x14ac:dyDescent="0.2">
      <c r="B103" s="206" t="s">
        <v>151</v>
      </c>
      <c r="C103" s="209" t="s">
        <v>51</v>
      </c>
      <c r="D103" s="208" t="s">
        <v>14</v>
      </c>
      <c r="E103" s="202">
        <v>1</v>
      </c>
      <c r="F103" s="198"/>
      <c r="G103" s="198"/>
      <c r="H103" s="262"/>
      <c r="I103" s="174">
        <f t="shared" si="30"/>
        <v>0</v>
      </c>
    </row>
    <row r="104" spans="2:9" s="30" customFormat="1" ht="54" x14ac:dyDescent="0.2">
      <c r="B104" s="210" t="s">
        <v>150</v>
      </c>
      <c r="C104" s="211" t="s">
        <v>52</v>
      </c>
      <c r="D104" s="208"/>
      <c r="E104" s="202"/>
      <c r="F104" s="198"/>
      <c r="G104" s="198"/>
      <c r="H104" s="262"/>
      <c r="I104" s="196"/>
    </row>
    <row r="105" spans="2:9" s="30" customFormat="1" ht="13.5" x14ac:dyDescent="0.2">
      <c r="B105" s="237" t="s">
        <v>434</v>
      </c>
      <c r="C105" s="209" t="s">
        <v>53</v>
      </c>
      <c r="D105" s="208" t="s">
        <v>12</v>
      </c>
      <c r="E105" s="202">
        <v>3.24</v>
      </c>
      <c r="F105" s="198"/>
      <c r="G105" s="198"/>
      <c r="H105" s="262"/>
      <c r="I105" s="174">
        <f t="shared" ref="I105" si="31">ROUND(E105*H105,2)</f>
        <v>0</v>
      </c>
    </row>
    <row r="106" spans="2:9" s="30" customFormat="1" ht="13.5" x14ac:dyDescent="0.2">
      <c r="B106" s="236" t="s">
        <v>425</v>
      </c>
      <c r="C106" s="211" t="s">
        <v>54</v>
      </c>
      <c r="D106" s="208"/>
      <c r="E106" s="202"/>
      <c r="F106" s="198"/>
      <c r="G106" s="198"/>
      <c r="H106" s="262"/>
      <c r="I106" s="196"/>
    </row>
    <row r="107" spans="2:9" s="30" customFormat="1" ht="40.5" x14ac:dyDescent="0.2">
      <c r="B107" s="237" t="s">
        <v>426</v>
      </c>
      <c r="C107" s="209" t="s">
        <v>55</v>
      </c>
      <c r="D107" s="208" t="s">
        <v>56</v>
      </c>
      <c r="E107" s="202">
        <v>3</v>
      </c>
      <c r="F107" s="198"/>
      <c r="G107" s="198"/>
      <c r="H107" s="262"/>
      <c r="I107" s="174">
        <f t="shared" ref="I107:I108" si="32">ROUND(E107*H107,2)</f>
        <v>0</v>
      </c>
    </row>
    <row r="108" spans="2:9" s="30" customFormat="1" ht="54" x14ac:dyDescent="0.2">
      <c r="B108" s="206" t="s">
        <v>147</v>
      </c>
      <c r="C108" s="209" t="s">
        <v>57</v>
      </c>
      <c r="D108" s="208" t="s">
        <v>15</v>
      </c>
      <c r="E108" s="202">
        <v>1</v>
      </c>
      <c r="F108" s="198"/>
      <c r="G108" s="198"/>
      <c r="H108" s="262"/>
      <c r="I108" s="174">
        <f t="shared" si="32"/>
        <v>0</v>
      </c>
    </row>
    <row r="109" spans="2:9" ht="13.5" x14ac:dyDescent="0.2">
      <c r="B109" s="242"/>
      <c r="C109" s="243"/>
      <c r="D109" s="244"/>
      <c r="E109" s="202"/>
      <c r="F109" s="198"/>
      <c r="G109" s="198"/>
      <c r="H109" s="263" t="s">
        <v>65</v>
      </c>
      <c r="I109" s="245">
        <f>SUM(I74:I108)</f>
        <v>0</v>
      </c>
    </row>
    <row r="110" spans="2:9" s="30" customFormat="1" ht="13.5" x14ac:dyDescent="0.2">
      <c r="B110" s="214"/>
      <c r="C110" s="179" t="s">
        <v>371</v>
      </c>
      <c r="D110" s="215"/>
      <c r="E110" s="202"/>
      <c r="F110" s="198"/>
      <c r="G110" s="198"/>
      <c r="H110" s="262"/>
      <c r="I110" s="196"/>
    </row>
    <row r="111" spans="2:9" s="30" customFormat="1" ht="13.5" x14ac:dyDescent="0.2">
      <c r="B111" s="175" t="s">
        <v>90</v>
      </c>
      <c r="C111" s="185" t="s">
        <v>13</v>
      </c>
      <c r="D111" s="178" t="s">
        <v>12</v>
      </c>
      <c r="E111" s="202">
        <v>6</v>
      </c>
      <c r="F111" s="198"/>
      <c r="G111" s="198"/>
      <c r="H111" s="262"/>
      <c r="I111" s="174">
        <f t="shared" ref="I111" si="33">ROUND(E111*H111,2)</f>
        <v>0</v>
      </c>
    </row>
    <row r="112" spans="2:9" s="30" customFormat="1" ht="27" x14ac:dyDescent="0.2">
      <c r="B112" s="188" t="s">
        <v>145</v>
      </c>
      <c r="C112" s="189" t="s">
        <v>144</v>
      </c>
      <c r="D112" s="178"/>
      <c r="E112" s="202"/>
      <c r="F112" s="198"/>
      <c r="G112" s="198"/>
      <c r="H112" s="262"/>
      <c r="I112" s="196"/>
    </row>
    <row r="113" spans="2:9" s="30" customFormat="1" ht="13.5" x14ac:dyDescent="0.2">
      <c r="B113" s="238" t="s">
        <v>143</v>
      </c>
      <c r="C113" s="185" t="s">
        <v>142</v>
      </c>
      <c r="D113" s="178" t="s">
        <v>11</v>
      </c>
      <c r="E113" s="202">
        <v>2.5199999999999996</v>
      </c>
      <c r="F113" s="198"/>
      <c r="G113" s="198"/>
      <c r="H113" s="262"/>
      <c r="I113" s="174">
        <f t="shared" ref="I113" si="34">ROUND(E113*H113,2)</f>
        <v>0</v>
      </c>
    </row>
    <row r="114" spans="2:9" s="30" customFormat="1" ht="27" x14ac:dyDescent="0.2">
      <c r="B114" s="239" t="s">
        <v>427</v>
      </c>
      <c r="C114" s="189" t="s">
        <v>429</v>
      </c>
      <c r="D114" s="178"/>
      <c r="E114" s="202"/>
      <c r="F114" s="198"/>
      <c r="G114" s="198"/>
      <c r="H114" s="262"/>
      <c r="I114" s="196"/>
    </row>
    <row r="115" spans="2:9" s="30" customFormat="1" ht="13.5" x14ac:dyDescent="0.2">
      <c r="B115" s="238" t="s">
        <v>428</v>
      </c>
      <c r="C115" s="185" t="s">
        <v>248</v>
      </c>
      <c r="D115" s="178" t="s">
        <v>11</v>
      </c>
      <c r="E115" s="202">
        <v>1.0799999999999998</v>
      </c>
      <c r="F115" s="198"/>
      <c r="G115" s="198"/>
      <c r="H115" s="262"/>
      <c r="I115" s="174">
        <f t="shared" ref="I115" si="35">ROUND(E115*H115,2)</f>
        <v>0</v>
      </c>
    </row>
    <row r="116" spans="2:9" s="30" customFormat="1" ht="13.5" x14ac:dyDescent="0.2">
      <c r="B116" s="188" t="s">
        <v>140</v>
      </c>
      <c r="C116" s="189" t="s">
        <v>249</v>
      </c>
      <c r="D116" s="178"/>
      <c r="E116" s="202"/>
      <c r="F116" s="198"/>
      <c r="G116" s="198"/>
      <c r="H116" s="262"/>
      <c r="I116" s="196"/>
    </row>
    <row r="117" spans="2:9" s="30" customFormat="1" ht="13.5" x14ac:dyDescent="0.2">
      <c r="B117" s="175" t="s">
        <v>139</v>
      </c>
      <c r="C117" s="185" t="s">
        <v>138</v>
      </c>
      <c r="D117" s="178" t="s">
        <v>11</v>
      </c>
      <c r="E117" s="202">
        <v>0.60000000000000009</v>
      </c>
      <c r="F117" s="198"/>
      <c r="G117" s="198"/>
      <c r="H117" s="262"/>
      <c r="I117" s="174">
        <f t="shared" ref="I117" si="36">ROUND(E117*H117,2)</f>
        <v>0</v>
      </c>
    </row>
    <row r="118" spans="2:9" s="30" customFormat="1" ht="13.5" x14ac:dyDescent="0.2">
      <c r="B118" s="188" t="s">
        <v>137</v>
      </c>
      <c r="C118" s="189" t="s">
        <v>136</v>
      </c>
      <c r="D118" s="178"/>
      <c r="E118" s="202"/>
      <c r="F118" s="198"/>
      <c r="G118" s="198"/>
      <c r="H118" s="262"/>
      <c r="I118" s="196"/>
    </row>
    <row r="119" spans="2:9" s="30" customFormat="1" ht="13.5" x14ac:dyDescent="0.2">
      <c r="B119" s="175" t="s">
        <v>135</v>
      </c>
      <c r="C119" s="185" t="s">
        <v>134</v>
      </c>
      <c r="D119" s="178" t="s">
        <v>11</v>
      </c>
      <c r="E119" s="202">
        <v>3</v>
      </c>
      <c r="F119" s="198"/>
      <c r="G119" s="198"/>
      <c r="H119" s="262"/>
      <c r="I119" s="174">
        <f t="shared" ref="I119" si="37">ROUND(E119*H119,2)</f>
        <v>0</v>
      </c>
    </row>
    <row r="120" spans="2:9" s="30" customFormat="1" ht="27" x14ac:dyDescent="0.2">
      <c r="B120" s="188" t="s">
        <v>133</v>
      </c>
      <c r="C120" s="189" t="s">
        <v>132</v>
      </c>
      <c r="D120" s="178"/>
      <c r="E120" s="202"/>
      <c r="F120" s="198"/>
      <c r="G120" s="198"/>
      <c r="H120" s="262"/>
      <c r="I120" s="196"/>
    </row>
    <row r="121" spans="2:9" s="30" customFormat="1" ht="13.5" x14ac:dyDescent="0.2">
      <c r="B121" s="175" t="s">
        <v>335</v>
      </c>
      <c r="C121" s="185" t="s">
        <v>288</v>
      </c>
      <c r="D121" s="178" t="s">
        <v>10</v>
      </c>
      <c r="E121" s="202">
        <v>10</v>
      </c>
      <c r="F121" s="198"/>
      <c r="G121" s="198"/>
      <c r="H121" s="262"/>
      <c r="I121" s="174">
        <f t="shared" ref="I121" si="38">ROUND(E121*H121,2)</f>
        <v>0</v>
      </c>
    </row>
    <row r="122" spans="2:9" s="30" customFormat="1" ht="13.5" x14ac:dyDescent="0.2">
      <c r="B122" s="188" t="s">
        <v>209</v>
      </c>
      <c r="C122" s="189" t="s">
        <v>250</v>
      </c>
      <c r="D122" s="178"/>
      <c r="E122" s="202"/>
      <c r="F122" s="198"/>
      <c r="G122" s="198"/>
      <c r="H122" s="262"/>
      <c r="I122" s="196"/>
    </row>
    <row r="123" spans="2:9" s="30" customFormat="1" ht="13.5" x14ac:dyDescent="0.2">
      <c r="B123" s="197" t="s">
        <v>379</v>
      </c>
      <c r="C123" s="198" t="s">
        <v>372</v>
      </c>
      <c r="D123" s="194" t="s">
        <v>10</v>
      </c>
      <c r="E123" s="202">
        <v>10</v>
      </c>
      <c r="F123" s="198"/>
      <c r="G123" s="198"/>
      <c r="H123" s="262"/>
      <c r="I123" s="174">
        <f t="shared" ref="I123" si="39">ROUND(E123*H123,2)</f>
        <v>0</v>
      </c>
    </row>
    <row r="124" spans="2:9" s="30" customFormat="1" ht="27" x14ac:dyDescent="0.2">
      <c r="B124" s="188"/>
      <c r="C124" s="189" t="s">
        <v>264</v>
      </c>
      <c r="D124" s="178"/>
      <c r="E124" s="202"/>
      <c r="F124" s="198"/>
      <c r="G124" s="198"/>
      <c r="H124" s="262"/>
      <c r="I124" s="196"/>
    </row>
    <row r="125" spans="2:9" s="30" customFormat="1" ht="13.5" x14ac:dyDescent="0.2">
      <c r="B125" s="175" t="s">
        <v>301</v>
      </c>
      <c r="C125" s="185" t="s">
        <v>373</v>
      </c>
      <c r="D125" s="178"/>
      <c r="E125" s="202"/>
      <c r="F125" s="198"/>
      <c r="G125" s="198"/>
      <c r="H125" s="262"/>
      <c r="I125" s="196"/>
    </row>
    <row r="126" spans="2:9" s="30" customFormat="1" ht="13.5" x14ac:dyDescent="0.2">
      <c r="B126" s="175" t="s">
        <v>302</v>
      </c>
      <c r="C126" s="185" t="s">
        <v>336</v>
      </c>
      <c r="D126" s="178" t="s">
        <v>9</v>
      </c>
      <c r="E126" s="202">
        <v>1</v>
      </c>
      <c r="F126" s="198"/>
      <c r="G126" s="198"/>
      <c r="H126" s="262"/>
      <c r="I126" s="174">
        <f t="shared" ref="I126" si="40">ROUND(E126*H126,2)</f>
        <v>0</v>
      </c>
    </row>
    <row r="127" spans="2:9" s="30" customFormat="1" ht="13.5" x14ac:dyDescent="0.2">
      <c r="B127" s="188" t="s">
        <v>125</v>
      </c>
      <c r="C127" s="189" t="s">
        <v>265</v>
      </c>
      <c r="D127" s="178"/>
      <c r="E127" s="202"/>
      <c r="F127" s="198"/>
      <c r="G127" s="198"/>
      <c r="H127" s="262"/>
      <c r="I127" s="196"/>
    </row>
    <row r="128" spans="2:9" s="30" customFormat="1" ht="13.5" x14ac:dyDescent="0.2">
      <c r="B128" s="175" t="s">
        <v>266</v>
      </c>
      <c r="C128" s="185" t="s">
        <v>267</v>
      </c>
      <c r="D128" s="178" t="s">
        <v>59</v>
      </c>
      <c r="E128" s="202">
        <v>11</v>
      </c>
      <c r="F128" s="198"/>
      <c r="G128" s="198"/>
      <c r="H128" s="262"/>
      <c r="I128" s="174">
        <f t="shared" ref="I128" si="41">ROUND(E128*H128,2)</f>
        <v>0</v>
      </c>
    </row>
    <row r="129" spans="2:9" s="30" customFormat="1" ht="13.5" x14ac:dyDescent="0.2">
      <c r="B129" s="188" t="s">
        <v>106</v>
      </c>
      <c r="C129" s="189" t="s">
        <v>268</v>
      </c>
      <c r="D129" s="178"/>
      <c r="E129" s="202"/>
      <c r="F129" s="198"/>
      <c r="G129" s="198"/>
      <c r="H129" s="262"/>
      <c r="I129" s="196"/>
    </row>
    <row r="130" spans="2:9" s="30" customFormat="1" ht="13.5" x14ac:dyDescent="0.2">
      <c r="B130" s="175" t="s">
        <v>269</v>
      </c>
      <c r="C130" s="185" t="s">
        <v>270</v>
      </c>
      <c r="D130" s="178" t="s">
        <v>9</v>
      </c>
      <c r="E130" s="202">
        <v>11</v>
      </c>
      <c r="F130" s="198"/>
      <c r="G130" s="198"/>
      <c r="H130" s="262"/>
      <c r="I130" s="174">
        <f t="shared" ref="I130" si="42">ROUND(E130*H130,2)</f>
        <v>0</v>
      </c>
    </row>
    <row r="131" spans="2:9" s="30" customFormat="1" ht="13.5" x14ac:dyDescent="0.2">
      <c r="B131" s="188" t="s">
        <v>271</v>
      </c>
      <c r="C131" s="189" t="s">
        <v>272</v>
      </c>
      <c r="D131" s="178"/>
      <c r="E131" s="202"/>
      <c r="F131" s="198"/>
      <c r="G131" s="198"/>
      <c r="H131" s="262"/>
      <c r="I131" s="196"/>
    </row>
    <row r="132" spans="2:9" s="30" customFormat="1" ht="13.5" x14ac:dyDescent="0.2">
      <c r="B132" s="175" t="s">
        <v>273</v>
      </c>
      <c r="C132" s="185" t="s">
        <v>274</v>
      </c>
      <c r="D132" s="178" t="s">
        <v>9</v>
      </c>
      <c r="E132" s="202">
        <v>11</v>
      </c>
      <c r="F132" s="198"/>
      <c r="G132" s="198"/>
      <c r="H132" s="262"/>
      <c r="I132" s="174">
        <f t="shared" ref="I132" si="43">ROUND(E132*H132,2)</f>
        <v>0</v>
      </c>
    </row>
    <row r="133" spans="2:9" s="30" customFormat="1" ht="27" x14ac:dyDescent="0.2">
      <c r="B133" s="188" t="s">
        <v>276</v>
      </c>
      <c r="C133" s="189" t="s">
        <v>277</v>
      </c>
      <c r="D133" s="178"/>
      <c r="E133" s="202"/>
      <c r="F133" s="198"/>
      <c r="G133" s="198"/>
      <c r="H133" s="262"/>
      <c r="I133" s="174">
        <f t="shared" ref="I133:I191" si="44">+E133*H133</f>
        <v>0</v>
      </c>
    </row>
    <row r="134" spans="2:9" s="30" customFormat="1" ht="13.5" x14ac:dyDescent="0.2">
      <c r="B134" s="175" t="s">
        <v>278</v>
      </c>
      <c r="C134" s="185" t="s">
        <v>279</v>
      </c>
      <c r="D134" s="178" t="s">
        <v>275</v>
      </c>
      <c r="E134" s="202">
        <v>11</v>
      </c>
      <c r="F134" s="198"/>
      <c r="G134" s="198"/>
      <c r="H134" s="262"/>
      <c r="I134" s="174">
        <f t="shared" ref="I134" si="45">ROUND(E134*H134,2)</f>
        <v>0</v>
      </c>
    </row>
    <row r="135" spans="2:9" s="30" customFormat="1" ht="13.5" x14ac:dyDescent="0.2">
      <c r="B135" s="188" t="s">
        <v>303</v>
      </c>
      <c r="C135" s="189" t="s">
        <v>280</v>
      </c>
      <c r="D135" s="178"/>
      <c r="E135" s="202"/>
      <c r="F135" s="198"/>
      <c r="G135" s="198"/>
      <c r="H135" s="262"/>
      <c r="I135" s="174">
        <f t="shared" si="44"/>
        <v>0</v>
      </c>
    </row>
    <row r="136" spans="2:9" s="30" customFormat="1" ht="13.5" x14ac:dyDescent="0.2">
      <c r="B136" s="175" t="s">
        <v>304</v>
      </c>
      <c r="C136" s="185" t="s">
        <v>281</v>
      </c>
      <c r="D136" s="178" t="s">
        <v>9</v>
      </c>
      <c r="E136" s="202">
        <v>11</v>
      </c>
      <c r="F136" s="198"/>
      <c r="G136" s="198"/>
      <c r="H136" s="262"/>
      <c r="I136" s="174">
        <f t="shared" ref="I136:I139" si="46">ROUND(E136*H136,2)</f>
        <v>0</v>
      </c>
    </row>
    <row r="137" spans="2:9" s="30" customFormat="1" ht="13.5" x14ac:dyDescent="0.2">
      <c r="B137" s="175" t="s">
        <v>305</v>
      </c>
      <c r="C137" s="185" t="s">
        <v>337</v>
      </c>
      <c r="D137" s="178" t="s">
        <v>9</v>
      </c>
      <c r="E137" s="202">
        <v>11</v>
      </c>
      <c r="F137" s="198"/>
      <c r="G137" s="198"/>
      <c r="H137" s="262"/>
      <c r="I137" s="174">
        <f t="shared" si="46"/>
        <v>0</v>
      </c>
    </row>
    <row r="138" spans="2:9" s="30" customFormat="1" ht="13.5" x14ac:dyDescent="0.2">
      <c r="B138" s="175" t="s">
        <v>306</v>
      </c>
      <c r="C138" s="185" t="s">
        <v>282</v>
      </c>
      <c r="D138" s="178" t="s">
        <v>9</v>
      </c>
      <c r="E138" s="202">
        <v>11</v>
      </c>
      <c r="F138" s="198"/>
      <c r="G138" s="198"/>
      <c r="H138" s="262"/>
      <c r="I138" s="174">
        <f t="shared" si="46"/>
        <v>0</v>
      </c>
    </row>
    <row r="139" spans="2:9" s="30" customFormat="1" ht="40.5" x14ac:dyDescent="0.2">
      <c r="B139" s="175" t="s">
        <v>307</v>
      </c>
      <c r="C139" s="185" t="s">
        <v>60</v>
      </c>
      <c r="D139" s="178" t="s">
        <v>9</v>
      </c>
      <c r="E139" s="202">
        <v>11</v>
      </c>
      <c r="F139" s="198"/>
      <c r="G139" s="198"/>
      <c r="H139" s="262"/>
      <c r="I139" s="174">
        <f t="shared" si="46"/>
        <v>0</v>
      </c>
    </row>
    <row r="140" spans="2:9" ht="13.5" x14ac:dyDescent="0.2">
      <c r="B140" s="197"/>
      <c r="C140" s="198"/>
      <c r="D140" s="194"/>
      <c r="E140" s="202"/>
      <c r="F140" s="198"/>
      <c r="G140" s="198"/>
      <c r="H140" s="263" t="s">
        <v>65</v>
      </c>
      <c r="I140" s="245">
        <f>SUM(I111:I139)</f>
        <v>0</v>
      </c>
    </row>
    <row r="141" spans="2:9" s="30" customFormat="1" ht="13.5" x14ac:dyDescent="0.2">
      <c r="B141" s="214"/>
      <c r="C141" s="179" t="s">
        <v>380</v>
      </c>
      <c r="D141" s="215"/>
      <c r="E141" s="202"/>
      <c r="F141" s="198"/>
      <c r="G141" s="198"/>
      <c r="H141" s="262"/>
      <c r="I141" s="174">
        <f t="shared" si="44"/>
        <v>0</v>
      </c>
    </row>
    <row r="142" spans="2:9" s="30" customFormat="1" ht="13.5" x14ac:dyDescent="0.2">
      <c r="B142" s="175" t="s">
        <v>90</v>
      </c>
      <c r="C142" s="185" t="s">
        <v>13</v>
      </c>
      <c r="D142" s="178" t="s">
        <v>12</v>
      </c>
      <c r="E142" s="202">
        <v>93.167999999999992</v>
      </c>
      <c r="F142" s="198"/>
      <c r="G142" s="198"/>
      <c r="H142" s="262"/>
      <c r="I142" s="174">
        <f t="shared" ref="I142" si="47">ROUND(E142*H142,2)</f>
        <v>0</v>
      </c>
    </row>
    <row r="143" spans="2:9" s="30" customFormat="1" ht="27" x14ac:dyDescent="0.2">
      <c r="B143" s="188" t="s">
        <v>145</v>
      </c>
      <c r="C143" s="189" t="s">
        <v>144</v>
      </c>
      <c r="D143" s="178"/>
      <c r="E143" s="202"/>
      <c r="F143" s="198"/>
      <c r="G143" s="198"/>
      <c r="H143" s="262"/>
      <c r="I143" s="174">
        <f t="shared" si="44"/>
        <v>0</v>
      </c>
    </row>
    <row r="144" spans="2:9" s="30" customFormat="1" ht="13.5" x14ac:dyDescent="0.2">
      <c r="B144" s="238" t="s">
        <v>143</v>
      </c>
      <c r="C144" s="185" t="s">
        <v>142</v>
      </c>
      <c r="D144" s="178" t="s">
        <v>11</v>
      </c>
      <c r="E144" s="202">
        <v>39.130559999999996</v>
      </c>
      <c r="F144" s="198"/>
      <c r="G144" s="198"/>
      <c r="H144" s="262"/>
      <c r="I144" s="174">
        <f t="shared" ref="I144" si="48">ROUND(E144*H144,2)</f>
        <v>0</v>
      </c>
    </row>
    <row r="145" spans="2:9" s="30" customFormat="1" ht="27" x14ac:dyDescent="0.2">
      <c r="B145" s="239" t="s">
        <v>427</v>
      </c>
      <c r="C145" s="189" t="s">
        <v>430</v>
      </c>
      <c r="D145" s="178"/>
      <c r="E145" s="202"/>
      <c r="F145" s="198"/>
      <c r="G145" s="198"/>
      <c r="H145" s="262"/>
      <c r="I145" s="174">
        <f t="shared" si="44"/>
        <v>0</v>
      </c>
    </row>
    <row r="146" spans="2:9" s="30" customFormat="1" ht="13.5" x14ac:dyDescent="0.2">
      <c r="B146" s="238" t="s">
        <v>428</v>
      </c>
      <c r="C146" s="185" t="s">
        <v>248</v>
      </c>
      <c r="D146" s="178" t="s">
        <v>11</v>
      </c>
      <c r="E146" s="202">
        <v>16.770239999999998</v>
      </c>
      <c r="F146" s="198"/>
      <c r="G146" s="198"/>
      <c r="H146" s="262"/>
      <c r="I146" s="174">
        <f t="shared" ref="I146" si="49">ROUND(E146*H146,2)</f>
        <v>0</v>
      </c>
    </row>
    <row r="147" spans="2:9" s="30" customFormat="1" ht="13.5" x14ac:dyDescent="0.2">
      <c r="B147" s="188" t="s">
        <v>140</v>
      </c>
      <c r="C147" s="189" t="s">
        <v>249</v>
      </c>
      <c r="D147" s="178"/>
      <c r="E147" s="202"/>
      <c r="F147" s="198"/>
      <c r="G147" s="198"/>
      <c r="H147" s="262"/>
      <c r="I147" s="174">
        <f t="shared" si="44"/>
        <v>0</v>
      </c>
    </row>
    <row r="148" spans="2:9" s="30" customFormat="1" ht="13.5" x14ac:dyDescent="0.2">
      <c r="B148" s="175" t="s">
        <v>139</v>
      </c>
      <c r="C148" s="185" t="s">
        <v>138</v>
      </c>
      <c r="D148" s="178" t="s">
        <v>11</v>
      </c>
      <c r="E148" s="202">
        <v>9.3167999999999989</v>
      </c>
      <c r="F148" s="198"/>
      <c r="G148" s="198"/>
      <c r="H148" s="262"/>
      <c r="I148" s="174">
        <f t="shared" ref="I148" si="50">ROUND(E148*H148,2)</f>
        <v>0</v>
      </c>
    </row>
    <row r="149" spans="2:9" s="30" customFormat="1" ht="13.5" x14ac:dyDescent="0.2">
      <c r="B149" s="188" t="s">
        <v>137</v>
      </c>
      <c r="C149" s="189" t="s">
        <v>136</v>
      </c>
      <c r="D149" s="178"/>
      <c r="E149" s="202"/>
      <c r="F149" s="198"/>
      <c r="G149" s="198"/>
      <c r="H149" s="262"/>
      <c r="I149" s="174">
        <f t="shared" si="44"/>
        <v>0</v>
      </c>
    </row>
    <row r="150" spans="2:9" s="30" customFormat="1" ht="13.5" x14ac:dyDescent="0.2">
      <c r="B150" s="175" t="s">
        <v>135</v>
      </c>
      <c r="C150" s="185" t="s">
        <v>134</v>
      </c>
      <c r="D150" s="178" t="s">
        <v>11</v>
      </c>
      <c r="E150" s="202">
        <v>46.583999999999996</v>
      </c>
      <c r="F150" s="198"/>
      <c r="G150" s="198"/>
      <c r="H150" s="262"/>
      <c r="I150" s="174">
        <f t="shared" ref="I150" si="51">ROUND(E150*H150,2)</f>
        <v>0</v>
      </c>
    </row>
    <row r="151" spans="2:9" s="30" customFormat="1" ht="27" x14ac:dyDescent="0.2">
      <c r="B151" s="188" t="s">
        <v>133</v>
      </c>
      <c r="C151" s="189" t="s">
        <v>132</v>
      </c>
      <c r="D151" s="178"/>
      <c r="E151" s="202"/>
      <c r="F151" s="198"/>
      <c r="G151" s="198"/>
      <c r="H151" s="262"/>
      <c r="I151" s="174">
        <f t="shared" si="44"/>
        <v>0</v>
      </c>
    </row>
    <row r="152" spans="2:9" s="30" customFormat="1" ht="13.5" x14ac:dyDescent="0.2">
      <c r="B152" s="175" t="s">
        <v>131</v>
      </c>
      <c r="C152" s="185" t="s">
        <v>355</v>
      </c>
      <c r="D152" s="178" t="s">
        <v>10</v>
      </c>
      <c r="E152" s="202">
        <v>155.28</v>
      </c>
      <c r="F152" s="198"/>
      <c r="G152" s="198"/>
      <c r="H152" s="262"/>
      <c r="I152" s="174">
        <f t="shared" ref="I152" si="52">ROUND(E152*H152,2)</f>
        <v>0</v>
      </c>
    </row>
    <row r="153" spans="2:9" s="30" customFormat="1" ht="13.5" x14ac:dyDescent="0.2">
      <c r="B153" s="216" t="s">
        <v>121</v>
      </c>
      <c r="C153" s="217" t="s">
        <v>120</v>
      </c>
      <c r="D153" s="218"/>
      <c r="E153" s="202"/>
      <c r="F153" s="198"/>
      <c r="G153" s="198"/>
      <c r="H153" s="262"/>
      <c r="I153" s="174">
        <f t="shared" si="44"/>
        <v>0</v>
      </c>
    </row>
    <row r="154" spans="2:9" s="30" customFormat="1" ht="13.5" x14ac:dyDescent="0.2">
      <c r="B154" s="219" t="s">
        <v>213</v>
      </c>
      <c r="C154" s="220" t="s">
        <v>349</v>
      </c>
      <c r="D154" s="221" t="s">
        <v>9</v>
      </c>
      <c r="E154" s="202">
        <v>2</v>
      </c>
      <c r="F154" s="198"/>
      <c r="G154" s="198"/>
      <c r="H154" s="262"/>
      <c r="I154" s="174">
        <f t="shared" ref="I154" si="53">ROUND(E154*H154,2)</f>
        <v>0</v>
      </c>
    </row>
    <row r="155" spans="2:9" s="30" customFormat="1" ht="27" x14ac:dyDescent="0.2">
      <c r="B155" s="216" t="s">
        <v>128</v>
      </c>
      <c r="C155" s="217" t="s">
        <v>127</v>
      </c>
      <c r="D155" s="218"/>
      <c r="E155" s="202"/>
      <c r="F155" s="198"/>
      <c r="G155" s="198"/>
      <c r="H155" s="262"/>
      <c r="I155" s="174">
        <f t="shared" si="44"/>
        <v>0</v>
      </c>
    </row>
    <row r="156" spans="2:9" s="30" customFormat="1" ht="13.5" x14ac:dyDescent="0.2">
      <c r="B156" s="219" t="s">
        <v>217</v>
      </c>
      <c r="C156" s="220" t="s">
        <v>349</v>
      </c>
      <c r="D156" s="222" t="s">
        <v>10</v>
      </c>
      <c r="E156" s="202">
        <v>4.5199999999999996</v>
      </c>
      <c r="F156" s="198"/>
      <c r="G156" s="198"/>
      <c r="H156" s="262"/>
      <c r="I156" s="174">
        <f t="shared" ref="I156" si="54">ROUND(E156*H156,2)</f>
        <v>0</v>
      </c>
    </row>
    <row r="157" spans="2:9" s="30" customFormat="1" ht="13.5" x14ac:dyDescent="0.2">
      <c r="B157" s="216" t="s">
        <v>216</v>
      </c>
      <c r="C157" s="217" t="s">
        <v>126</v>
      </c>
      <c r="D157" s="218"/>
      <c r="E157" s="202"/>
      <c r="F157" s="198"/>
      <c r="G157" s="198"/>
      <c r="H157" s="262"/>
      <c r="I157" s="174">
        <f t="shared" si="44"/>
        <v>0</v>
      </c>
    </row>
    <row r="158" spans="2:9" s="30" customFormat="1" ht="13.5" x14ac:dyDescent="0.2">
      <c r="B158" s="219" t="s">
        <v>376</v>
      </c>
      <c r="C158" s="220" t="s">
        <v>214</v>
      </c>
      <c r="D158" s="221" t="s">
        <v>9</v>
      </c>
      <c r="E158" s="202">
        <v>4</v>
      </c>
      <c r="F158" s="198"/>
      <c r="G158" s="198"/>
      <c r="H158" s="262"/>
      <c r="I158" s="174">
        <f t="shared" ref="I158" si="55">ROUND(E158*H158,2)</f>
        <v>0</v>
      </c>
    </row>
    <row r="159" spans="2:9" s="30" customFormat="1" ht="13.5" x14ac:dyDescent="0.2">
      <c r="B159" s="188" t="s">
        <v>209</v>
      </c>
      <c r="C159" s="189" t="s">
        <v>250</v>
      </c>
      <c r="D159" s="178"/>
      <c r="E159" s="202"/>
      <c r="F159" s="198"/>
      <c r="G159" s="198"/>
      <c r="H159" s="262"/>
      <c r="I159" s="174">
        <f t="shared" si="44"/>
        <v>0</v>
      </c>
    </row>
    <row r="160" spans="2:9" s="30" customFormat="1" ht="13.5" x14ac:dyDescent="0.2">
      <c r="B160" s="197" t="s">
        <v>377</v>
      </c>
      <c r="C160" s="198" t="s">
        <v>378</v>
      </c>
      <c r="D160" s="194" t="s">
        <v>10</v>
      </c>
      <c r="E160" s="202">
        <v>155.28</v>
      </c>
      <c r="F160" s="198"/>
      <c r="G160" s="198"/>
      <c r="H160" s="262"/>
      <c r="I160" s="174">
        <f t="shared" ref="I160" si="56">ROUND(E160*H160,2)</f>
        <v>0</v>
      </c>
    </row>
    <row r="161" spans="2:9" s="30" customFormat="1" ht="27" x14ac:dyDescent="0.2">
      <c r="B161" s="188"/>
      <c r="C161" s="189" t="s">
        <v>264</v>
      </c>
      <c r="D161" s="178"/>
      <c r="E161" s="202"/>
      <c r="F161" s="198"/>
      <c r="G161" s="198"/>
      <c r="H161" s="262"/>
      <c r="I161" s="174">
        <f t="shared" si="44"/>
        <v>0</v>
      </c>
    </row>
    <row r="162" spans="2:9" s="30" customFormat="1" ht="13.5" x14ac:dyDescent="0.2">
      <c r="B162" s="175" t="s">
        <v>301</v>
      </c>
      <c r="C162" s="185" t="s">
        <v>373</v>
      </c>
      <c r="D162" s="178"/>
      <c r="E162" s="202"/>
      <c r="F162" s="198"/>
      <c r="G162" s="198"/>
      <c r="H162" s="262"/>
      <c r="I162" s="174">
        <f t="shared" si="44"/>
        <v>0</v>
      </c>
    </row>
    <row r="163" spans="2:9" s="30" customFormat="1" ht="13.5" x14ac:dyDescent="0.2">
      <c r="B163" s="175" t="s">
        <v>302</v>
      </c>
      <c r="C163" s="185" t="s">
        <v>336</v>
      </c>
      <c r="D163" s="178" t="s">
        <v>9</v>
      </c>
      <c r="E163" s="202">
        <v>2</v>
      </c>
      <c r="F163" s="198"/>
      <c r="G163" s="198"/>
      <c r="H163" s="262"/>
      <c r="I163" s="174">
        <f t="shared" ref="I163" si="57">ROUND(E163*H163,2)</f>
        <v>0</v>
      </c>
    </row>
    <row r="164" spans="2:9" s="30" customFormat="1" ht="13.5" x14ac:dyDescent="0.2">
      <c r="B164" s="175"/>
      <c r="C164" s="185" t="s">
        <v>374</v>
      </c>
      <c r="D164" s="178"/>
      <c r="E164" s="202"/>
      <c r="F164" s="198"/>
      <c r="G164" s="198"/>
      <c r="H164" s="262"/>
      <c r="I164" s="174">
        <f t="shared" si="44"/>
        <v>0</v>
      </c>
    </row>
    <row r="165" spans="2:9" s="30" customFormat="1" ht="13.5" x14ac:dyDescent="0.2">
      <c r="B165" s="175"/>
      <c r="C165" s="185" t="s">
        <v>375</v>
      </c>
      <c r="D165" s="178" t="s">
        <v>9</v>
      </c>
      <c r="E165" s="202">
        <v>2</v>
      </c>
      <c r="F165" s="198"/>
      <c r="G165" s="198"/>
      <c r="H165" s="262"/>
      <c r="I165" s="174">
        <f t="shared" ref="I165" si="58">ROUND(E165*H165,2)</f>
        <v>0</v>
      </c>
    </row>
    <row r="166" spans="2:9" s="30" customFormat="1" ht="13.5" x14ac:dyDescent="0.2">
      <c r="B166" s="188" t="s">
        <v>125</v>
      </c>
      <c r="C166" s="189" t="s">
        <v>265</v>
      </c>
      <c r="D166" s="178"/>
      <c r="E166" s="202"/>
      <c r="F166" s="198"/>
      <c r="G166" s="198"/>
      <c r="H166" s="262"/>
      <c r="I166" s="174">
        <f t="shared" si="44"/>
        <v>0</v>
      </c>
    </row>
    <row r="167" spans="2:9" s="30" customFormat="1" ht="13.5" x14ac:dyDescent="0.2">
      <c r="B167" s="175" t="s">
        <v>266</v>
      </c>
      <c r="C167" s="185" t="s">
        <v>267</v>
      </c>
      <c r="D167" s="178" t="s">
        <v>59</v>
      </c>
      <c r="E167" s="202">
        <v>3</v>
      </c>
      <c r="F167" s="198"/>
      <c r="G167" s="198"/>
      <c r="H167" s="262"/>
      <c r="I167" s="174">
        <f t="shared" ref="I167" si="59">ROUND(E167*H167,2)</f>
        <v>0</v>
      </c>
    </row>
    <row r="168" spans="2:9" s="30" customFormat="1" ht="13.5" x14ac:dyDescent="0.2">
      <c r="B168" s="188" t="s">
        <v>106</v>
      </c>
      <c r="C168" s="189" t="s">
        <v>268</v>
      </c>
      <c r="D168" s="178"/>
      <c r="E168" s="202"/>
      <c r="F168" s="198"/>
      <c r="G168" s="198"/>
      <c r="H168" s="262"/>
      <c r="I168" s="174">
        <f t="shared" si="44"/>
        <v>0</v>
      </c>
    </row>
    <row r="169" spans="2:9" s="30" customFormat="1" ht="13.5" x14ac:dyDescent="0.2">
      <c r="B169" s="175" t="s">
        <v>269</v>
      </c>
      <c r="C169" s="185" t="s">
        <v>270</v>
      </c>
      <c r="D169" s="178" t="s">
        <v>9</v>
      </c>
      <c r="E169" s="202">
        <v>3</v>
      </c>
      <c r="F169" s="198"/>
      <c r="G169" s="198"/>
      <c r="H169" s="262"/>
      <c r="I169" s="174">
        <f t="shared" ref="I169" si="60">ROUND(E169*H169,2)</f>
        <v>0</v>
      </c>
    </row>
    <row r="170" spans="2:9" s="30" customFormat="1" ht="13.5" x14ac:dyDescent="0.2">
      <c r="B170" s="188" t="s">
        <v>271</v>
      </c>
      <c r="C170" s="189" t="s">
        <v>272</v>
      </c>
      <c r="D170" s="178"/>
      <c r="E170" s="202"/>
      <c r="F170" s="198"/>
      <c r="G170" s="198"/>
      <c r="H170" s="262"/>
      <c r="I170" s="174">
        <f t="shared" si="44"/>
        <v>0</v>
      </c>
    </row>
    <row r="171" spans="2:9" s="30" customFormat="1" ht="13.5" x14ac:dyDescent="0.2">
      <c r="B171" s="175" t="s">
        <v>273</v>
      </c>
      <c r="C171" s="185" t="s">
        <v>274</v>
      </c>
      <c r="D171" s="178" t="s">
        <v>9</v>
      </c>
      <c r="E171" s="202">
        <v>3</v>
      </c>
      <c r="F171" s="198"/>
      <c r="G171" s="198"/>
      <c r="H171" s="262"/>
      <c r="I171" s="174">
        <f t="shared" ref="I171" si="61">ROUND(E171*H171,2)</f>
        <v>0</v>
      </c>
    </row>
    <row r="172" spans="2:9" s="30" customFormat="1" ht="40.5" x14ac:dyDescent="0.2">
      <c r="B172" s="188" t="s">
        <v>119</v>
      </c>
      <c r="C172" s="217" t="s">
        <v>118</v>
      </c>
      <c r="D172" s="218"/>
      <c r="E172" s="202"/>
      <c r="F172" s="198"/>
      <c r="G172" s="198"/>
      <c r="H172" s="262"/>
      <c r="I172" s="174">
        <f t="shared" si="44"/>
        <v>0</v>
      </c>
    </row>
    <row r="173" spans="2:9" s="30" customFormat="1" ht="13.5" x14ac:dyDescent="0.2">
      <c r="B173" s="219"/>
      <c r="C173" s="220" t="s">
        <v>117</v>
      </c>
      <c r="D173" s="218"/>
      <c r="E173" s="202"/>
      <c r="F173" s="198"/>
      <c r="G173" s="198"/>
      <c r="H173" s="262"/>
      <c r="I173" s="174">
        <f t="shared" si="44"/>
        <v>0</v>
      </c>
    </row>
    <row r="174" spans="2:9" s="30" customFormat="1" ht="13.5" x14ac:dyDescent="0.2">
      <c r="B174" s="175" t="s">
        <v>211</v>
      </c>
      <c r="C174" s="220" t="s">
        <v>110</v>
      </c>
      <c r="D174" s="221" t="s">
        <v>10</v>
      </c>
      <c r="E174" s="202">
        <v>8.52</v>
      </c>
      <c r="F174" s="198"/>
      <c r="G174" s="198"/>
      <c r="H174" s="262"/>
      <c r="I174" s="174">
        <f t="shared" ref="I174" si="62">ROUND(E174*H174,2)</f>
        <v>0</v>
      </c>
    </row>
    <row r="175" spans="2:9" s="30" customFormat="1" ht="13.5" x14ac:dyDescent="0.2">
      <c r="B175" s="175"/>
      <c r="C175" s="217" t="s">
        <v>116</v>
      </c>
      <c r="D175" s="221"/>
      <c r="E175" s="202"/>
      <c r="F175" s="198"/>
      <c r="G175" s="198"/>
      <c r="H175" s="262"/>
      <c r="I175" s="174">
        <f t="shared" si="44"/>
        <v>0</v>
      </c>
    </row>
    <row r="176" spans="2:9" s="30" customFormat="1" ht="13.5" x14ac:dyDescent="0.2">
      <c r="B176" s="175" t="s">
        <v>115</v>
      </c>
      <c r="C176" s="220" t="s">
        <v>110</v>
      </c>
      <c r="D176" s="221" t="s">
        <v>9</v>
      </c>
      <c r="E176" s="202">
        <v>3</v>
      </c>
      <c r="F176" s="198"/>
      <c r="G176" s="198"/>
      <c r="H176" s="262"/>
      <c r="I176" s="174">
        <f t="shared" ref="I176" si="63">ROUND(E176*H176,2)</f>
        <v>0</v>
      </c>
    </row>
    <row r="177" spans="2:9" s="30" customFormat="1" ht="13.5" x14ac:dyDescent="0.2">
      <c r="B177" s="219"/>
      <c r="C177" s="217" t="s">
        <v>114</v>
      </c>
      <c r="D177" s="221"/>
      <c r="E177" s="202"/>
      <c r="F177" s="198"/>
      <c r="G177" s="198"/>
      <c r="H177" s="262"/>
      <c r="I177" s="174">
        <f t="shared" si="44"/>
        <v>0</v>
      </c>
    </row>
    <row r="178" spans="2:9" s="30" customFormat="1" ht="13.5" x14ac:dyDescent="0.2">
      <c r="B178" s="219" t="s">
        <v>113</v>
      </c>
      <c r="C178" s="220" t="s">
        <v>110</v>
      </c>
      <c r="D178" s="221" t="s">
        <v>9</v>
      </c>
      <c r="E178" s="202">
        <v>2</v>
      </c>
      <c r="F178" s="198"/>
      <c r="G178" s="198"/>
      <c r="H178" s="262"/>
      <c r="I178" s="174">
        <f t="shared" ref="I178" si="64">ROUND(E178*H178,2)</f>
        <v>0</v>
      </c>
    </row>
    <row r="179" spans="2:9" s="30" customFormat="1" ht="13.5" x14ac:dyDescent="0.2">
      <c r="B179" s="219"/>
      <c r="C179" s="217" t="s">
        <v>112</v>
      </c>
      <c r="D179" s="221"/>
      <c r="E179" s="202"/>
      <c r="F179" s="198"/>
      <c r="G179" s="198"/>
      <c r="H179" s="262"/>
      <c r="I179" s="174">
        <f t="shared" si="44"/>
        <v>0</v>
      </c>
    </row>
    <row r="180" spans="2:9" s="30" customFormat="1" ht="13.5" x14ac:dyDescent="0.2">
      <c r="B180" s="219" t="s">
        <v>111</v>
      </c>
      <c r="C180" s="220" t="s">
        <v>110</v>
      </c>
      <c r="D180" s="221" t="s">
        <v>9</v>
      </c>
      <c r="E180" s="202">
        <v>1</v>
      </c>
      <c r="F180" s="198"/>
      <c r="G180" s="198"/>
      <c r="H180" s="262"/>
      <c r="I180" s="174">
        <f t="shared" ref="I180" si="65">ROUND(E180*H180,2)</f>
        <v>0</v>
      </c>
    </row>
    <row r="181" spans="2:9" s="30" customFormat="1" ht="13.5" x14ac:dyDescent="0.2">
      <c r="B181" s="216" t="s">
        <v>103</v>
      </c>
      <c r="C181" s="217" t="s">
        <v>102</v>
      </c>
      <c r="D181" s="221"/>
      <c r="E181" s="202"/>
      <c r="F181" s="198"/>
      <c r="G181" s="198"/>
      <c r="H181" s="262"/>
      <c r="I181" s="174">
        <f t="shared" si="44"/>
        <v>0</v>
      </c>
    </row>
    <row r="182" spans="2:9" s="30" customFormat="1" ht="13.5" x14ac:dyDescent="0.2">
      <c r="B182" s="219" t="s">
        <v>101</v>
      </c>
      <c r="C182" s="220" t="s">
        <v>95</v>
      </c>
      <c r="D182" s="221" t="s">
        <v>9</v>
      </c>
      <c r="E182" s="202">
        <v>1</v>
      </c>
      <c r="F182" s="198"/>
      <c r="G182" s="198"/>
      <c r="H182" s="262"/>
      <c r="I182" s="174">
        <f t="shared" ref="I182" si="66">ROUND(E182*H182,2)</f>
        <v>0</v>
      </c>
    </row>
    <row r="183" spans="2:9" s="30" customFormat="1" ht="13.5" x14ac:dyDescent="0.2">
      <c r="B183" s="216" t="s">
        <v>100</v>
      </c>
      <c r="C183" s="217" t="s">
        <v>99</v>
      </c>
      <c r="D183" s="221"/>
      <c r="E183" s="202"/>
      <c r="F183" s="198"/>
      <c r="G183" s="198"/>
      <c r="H183" s="262"/>
      <c r="I183" s="174">
        <f t="shared" si="44"/>
        <v>0</v>
      </c>
    </row>
    <row r="184" spans="2:9" s="30" customFormat="1" ht="13.5" x14ac:dyDescent="0.2">
      <c r="B184" s="219" t="s">
        <v>98</v>
      </c>
      <c r="C184" s="220" t="s">
        <v>95</v>
      </c>
      <c r="D184" s="221" t="s">
        <v>9</v>
      </c>
      <c r="E184" s="202">
        <v>4</v>
      </c>
      <c r="F184" s="198"/>
      <c r="G184" s="198"/>
      <c r="H184" s="262"/>
      <c r="I184" s="174">
        <f t="shared" ref="I184" si="67">ROUND(E184*H184,2)</f>
        <v>0</v>
      </c>
    </row>
    <row r="185" spans="2:9" s="30" customFormat="1" ht="13.5" x14ac:dyDescent="0.2">
      <c r="B185" s="216" t="s">
        <v>97</v>
      </c>
      <c r="C185" s="217" t="s">
        <v>23</v>
      </c>
      <c r="D185" s="221"/>
      <c r="E185" s="202"/>
      <c r="F185" s="198"/>
      <c r="G185" s="198"/>
      <c r="H185" s="262"/>
      <c r="I185" s="174">
        <f t="shared" si="44"/>
        <v>0</v>
      </c>
    </row>
    <row r="186" spans="2:9" s="30" customFormat="1" ht="13.5" x14ac:dyDescent="0.2">
      <c r="B186" s="219" t="s">
        <v>96</v>
      </c>
      <c r="C186" s="220" t="s">
        <v>95</v>
      </c>
      <c r="D186" s="221" t="s">
        <v>9</v>
      </c>
      <c r="E186" s="202">
        <v>3</v>
      </c>
      <c r="F186" s="198"/>
      <c r="G186" s="198"/>
      <c r="H186" s="262"/>
      <c r="I186" s="174">
        <f t="shared" ref="I186" si="68">ROUND(E186*H186,2)</f>
        <v>0</v>
      </c>
    </row>
    <row r="187" spans="2:9" s="30" customFormat="1" ht="13.5" x14ac:dyDescent="0.2">
      <c r="B187" s="216" t="s">
        <v>94</v>
      </c>
      <c r="C187" s="217" t="s">
        <v>93</v>
      </c>
      <c r="D187" s="221"/>
      <c r="E187" s="202"/>
      <c r="F187" s="198"/>
      <c r="G187" s="198"/>
      <c r="H187" s="262"/>
      <c r="I187" s="174">
        <f t="shared" si="44"/>
        <v>0</v>
      </c>
    </row>
    <row r="188" spans="2:9" s="30" customFormat="1" ht="13.5" x14ac:dyDescent="0.2">
      <c r="B188" s="219" t="s">
        <v>92</v>
      </c>
      <c r="C188" s="220" t="s">
        <v>91</v>
      </c>
      <c r="D188" s="221" t="s">
        <v>9</v>
      </c>
      <c r="E188" s="202">
        <v>12</v>
      </c>
      <c r="F188" s="198"/>
      <c r="G188" s="198"/>
      <c r="H188" s="262"/>
      <c r="I188" s="174">
        <f t="shared" ref="I188" si="69">ROUND(E188*H188,2)</f>
        <v>0</v>
      </c>
    </row>
    <row r="189" spans="2:9" s="30" customFormat="1" ht="13.5" x14ac:dyDescent="0.2">
      <c r="B189" s="201" t="s">
        <v>300</v>
      </c>
      <c r="C189" s="193" t="s">
        <v>433</v>
      </c>
      <c r="D189" s="202"/>
      <c r="E189" s="202"/>
      <c r="F189" s="198"/>
      <c r="G189" s="198"/>
      <c r="H189" s="262"/>
      <c r="I189" s="174">
        <f t="shared" si="44"/>
        <v>0</v>
      </c>
    </row>
    <row r="190" spans="2:9" s="30" customFormat="1" ht="13.5" x14ac:dyDescent="0.2">
      <c r="B190" s="203" t="s">
        <v>299</v>
      </c>
      <c r="C190" s="198" t="s">
        <v>321</v>
      </c>
      <c r="D190" s="202" t="s">
        <v>9</v>
      </c>
      <c r="E190" s="202">
        <v>2</v>
      </c>
      <c r="F190" s="198"/>
      <c r="G190" s="198"/>
      <c r="H190" s="262"/>
      <c r="I190" s="174">
        <f t="shared" ref="I190" si="70">ROUND(E190*H190,2)</f>
        <v>0</v>
      </c>
    </row>
    <row r="191" spans="2:9" s="30" customFormat="1" ht="13.5" x14ac:dyDescent="0.2">
      <c r="B191" s="192" t="s">
        <v>193</v>
      </c>
      <c r="C191" s="193" t="s">
        <v>192</v>
      </c>
      <c r="D191" s="194"/>
      <c r="E191" s="202"/>
      <c r="F191" s="198"/>
      <c r="G191" s="198"/>
      <c r="H191" s="262"/>
      <c r="I191" s="174">
        <f t="shared" si="44"/>
        <v>0</v>
      </c>
    </row>
    <row r="192" spans="2:9" s="30" customFormat="1" ht="13.5" x14ac:dyDescent="0.25">
      <c r="B192" s="197" t="s">
        <v>232</v>
      </c>
      <c r="C192" s="200" t="s">
        <v>349</v>
      </c>
      <c r="D192" s="194" t="s">
        <v>9</v>
      </c>
      <c r="E192" s="202">
        <v>2</v>
      </c>
      <c r="F192" s="198"/>
      <c r="G192" s="198"/>
      <c r="H192" s="262"/>
      <c r="I192" s="174">
        <f t="shared" ref="I192" si="71">ROUND(E192*H192,2)</f>
        <v>0</v>
      </c>
    </row>
    <row r="193" spans="2:9" s="30" customFormat="1" ht="13.5" x14ac:dyDescent="0.25">
      <c r="B193" s="197"/>
      <c r="C193" s="200"/>
      <c r="D193" s="194"/>
      <c r="E193" s="202"/>
      <c r="F193" s="198"/>
      <c r="G193" s="198"/>
      <c r="H193" s="263" t="s">
        <v>65</v>
      </c>
      <c r="I193" s="241">
        <f>SUM(I141:I192)</f>
        <v>0</v>
      </c>
    </row>
    <row r="194" spans="2:9" s="30" customFormat="1" ht="13.5" x14ac:dyDescent="0.2">
      <c r="B194" s="214"/>
      <c r="C194" s="179" t="s">
        <v>381</v>
      </c>
      <c r="D194" s="215"/>
      <c r="E194" s="202"/>
      <c r="F194" s="198"/>
      <c r="G194" s="198"/>
      <c r="H194" s="262"/>
      <c r="I194" s="174"/>
    </row>
    <row r="195" spans="2:9" s="30" customFormat="1" ht="13.5" x14ac:dyDescent="0.2">
      <c r="B195" s="175" t="s">
        <v>90</v>
      </c>
      <c r="C195" s="185" t="s">
        <v>13</v>
      </c>
      <c r="D195" s="178" t="s">
        <v>12</v>
      </c>
      <c r="E195" s="202">
        <v>6</v>
      </c>
      <c r="F195" s="198"/>
      <c r="G195" s="198"/>
      <c r="H195" s="262"/>
      <c r="I195" s="174">
        <f t="shared" ref="I195" si="72">ROUND(E195*H195,2)</f>
        <v>0</v>
      </c>
    </row>
    <row r="196" spans="2:9" s="30" customFormat="1" ht="27" x14ac:dyDescent="0.2">
      <c r="B196" s="188" t="s">
        <v>145</v>
      </c>
      <c r="C196" s="189" t="s">
        <v>144</v>
      </c>
      <c r="D196" s="178"/>
      <c r="E196" s="202"/>
      <c r="F196" s="198"/>
      <c r="G196" s="198"/>
      <c r="H196" s="262"/>
      <c r="I196" s="174"/>
    </row>
    <row r="197" spans="2:9" s="30" customFormat="1" ht="13.5" x14ac:dyDescent="0.2">
      <c r="B197" s="238" t="s">
        <v>143</v>
      </c>
      <c r="C197" s="185" t="s">
        <v>142</v>
      </c>
      <c r="D197" s="178" t="s">
        <v>11</v>
      </c>
      <c r="E197" s="202">
        <v>2.5199999999999996</v>
      </c>
      <c r="F197" s="198"/>
      <c r="G197" s="198"/>
      <c r="H197" s="262"/>
      <c r="I197" s="174">
        <f t="shared" ref="I197" si="73">ROUND(E197*H197,2)</f>
        <v>0</v>
      </c>
    </row>
    <row r="198" spans="2:9" s="30" customFormat="1" ht="27" x14ac:dyDescent="0.2">
      <c r="B198" s="239" t="s">
        <v>427</v>
      </c>
      <c r="C198" s="189" t="s">
        <v>430</v>
      </c>
      <c r="D198" s="178"/>
      <c r="E198" s="202"/>
      <c r="F198" s="198"/>
      <c r="G198" s="198"/>
      <c r="H198" s="262"/>
      <c r="I198" s="174"/>
    </row>
    <row r="199" spans="2:9" s="30" customFormat="1" ht="13.5" x14ac:dyDescent="0.2">
      <c r="B199" s="238" t="s">
        <v>428</v>
      </c>
      <c r="C199" s="185" t="s">
        <v>248</v>
      </c>
      <c r="D199" s="178" t="s">
        <v>11</v>
      </c>
      <c r="E199" s="202">
        <v>1.0799999999999998</v>
      </c>
      <c r="F199" s="198"/>
      <c r="G199" s="198"/>
      <c r="H199" s="262"/>
      <c r="I199" s="174">
        <f t="shared" ref="I199" si="74">ROUND(E199*H199,2)</f>
        <v>0</v>
      </c>
    </row>
    <row r="200" spans="2:9" s="30" customFormat="1" ht="13.5" x14ac:dyDescent="0.2">
      <c r="B200" s="188" t="s">
        <v>140</v>
      </c>
      <c r="C200" s="189" t="s">
        <v>249</v>
      </c>
      <c r="D200" s="178"/>
      <c r="E200" s="202"/>
      <c r="F200" s="198"/>
      <c r="G200" s="198"/>
      <c r="H200" s="262"/>
      <c r="I200" s="174"/>
    </row>
    <row r="201" spans="2:9" s="30" customFormat="1" ht="13.5" x14ac:dyDescent="0.2">
      <c r="B201" s="175" t="s">
        <v>139</v>
      </c>
      <c r="C201" s="185" t="s">
        <v>138</v>
      </c>
      <c r="D201" s="178" t="s">
        <v>11</v>
      </c>
      <c r="E201" s="202">
        <v>0.60000000000000009</v>
      </c>
      <c r="F201" s="198"/>
      <c r="G201" s="198"/>
      <c r="H201" s="262"/>
      <c r="I201" s="174">
        <f t="shared" ref="I201" si="75">ROUND(E201*H201,2)</f>
        <v>0</v>
      </c>
    </row>
    <row r="202" spans="2:9" s="30" customFormat="1" ht="13.5" x14ac:dyDescent="0.2">
      <c r="B202" s="188" t="s">
        <v>137</v>
      </c>
      <c r="C202" s="189" t="s">
        <v>136</v>
      </c>
      <c r="D202" s="178"/>
      <c r="E202" s="202"/>
      <c r="F202" s="198"/>
      <c r="G202" s="198"/>
      <c r="H202" s="262"/>
      <c r="I202" s="174"/>
    </row>
    <row r="203" spans="2:9" s="30" customFormat="1" ht="13.5" x14ac:dyDescent="0.2">
      <c r="B203" s="175" t="s">
        <v>135</v>
      </c>
      <c r="C203" s="185" t="s">
        <v>134</v>
      </c>
      <c r="D203" s="178" t="s">
        <v>11</v>
      </c>
      <c r="E203" s="202">
        <v>3</v>
      </c>
      <c r="F203" s="198"/>
      <c r="G203" s="198"/>
      <c r="H203" s="262"/>
      <c r="I203" s="174">
        <f t="shared" ref="I203" si="76">ROUND(E203*H203,2)</f>
        <v>0</v>
      </c>
    </row>
    <row r="204" spans="2:9" s="30" customFormat="1" ht="27" x14ac:dyDescent="0.2">
      <c r="B204" s="188" t="s">
        <v>133</v>
      </c>
      <c r="C204" s="189" t="s">
        <v>132</v>
      </c>
      <c r="D204" s="178"/>
      <c r="E204" s="202"/>
      <c r="F204" s="198"/>
      <c r="G204" s="198"/>
      <c r="H204" s="262"/>
      <c r="I204" s="174"/>
    </row>
    <row r="205" spans="2:9" s="30" customFormat="1" ht="13.5" x14ac:dyDescent="0.2">
      <c r="B205" s="175" t="s">
        <v>131</v>
      </c>
      <c r="C205" s="185" t="s">
        <v>355</v>
      </c>
      <c r="D205" s="178" t="s">
        <v>10</v>
      </c>
      <c r="E205" s="202">
        <v>10</v>
      </c>
      <c r="F205" s="198"/>
      <c r="G205" s="198"/>
      <c r="H205" s="262"/>
      <c r="I205" s="174">
        <f t="shared" ref="I205" si="77">ROUND(E205*H205,2)</f>
        <v>0</v>
      </c>
    </row>
    <row r="206" spans="2:9" s="30" customFormat="1" ht="13.5" x14ac:dyDescent="0.2">
      <c r="B206" s="216" t="s">
        <v>121</v>
      </c>
      <c r="C206" s="217" t="s">
        <v>120</v>
      </c>
      <c r="D206" s="218"/>
      <c r="E206" s="202"/>
      <c r="F206" s="198"/>
      <c r="G206" s="198"/>
      <c r="H206" s="262"/>
      <c r="I206" s="174"/>
    </row>
    <row r="207" spans="2:9" s="30" customFormat="1" ht="13.5" x14ac:dyDescent="0.2">
      <c r="B207" s="219" t="s">
        <v>213</v>
      </c>
      <c r="C207" s="220" t="s">
        <v>349</v>
      </c>
      <c r="D207" s="221" t="s">
        <v>9</v>
      </c>
      <c r="E207" s="202">
        <v>2</v>
      </c>
      <c r="F207" s="198"/>
      <c r="G207" s="198"/>
      <c r="H207" s="262"/>
      <c r="I207" s="174">
        <f t="shared" ref="I207" si="78">ROUND(E207*H207,2)</f>
        <v>0</v>
      </c>
    </row>
    <row r="208" spans="2:9" s="30" customFormat="1" ht="27" x14ac:dyDescent="0.2">
      <c r="B208" s="216" t="s">
        <v>128</v>
      </c>
      <c r="C208" s="217" t="s">
        <v>127</v>
      </c>
      <c r="D208" s="218"/>
      <c r="E208" s="202"/>
      <c r="F208" s="198"/>
      <c r="G208" s="198"/>
      <c r="H208" s="262"/>
      <c r="I208" s="174"/>
    </row>
    <row r="209" spans="2:9" s="30" customFormat="1" ht="13.5" x14ac:dyDescent="0.2">
      <c r="B209" s="219" t="s">
        <v>217</v>
      </c>
      <c r="C209" s="220" t="s">
        <v>349</v>
      </c>
      <c r="D209" s="222" t="s">
        <v>10</v>
      </c>
      <c r="E209" s="202">
        <v>4.5199999999999996</v>
      </c>
      <c r="F209" s="198"/>
      <c r="G209" s="198"/>
      <c r="H209" s="262"/>
      <c r="I209" s="174">
        <f t="shared" ref="I209" si="79">ROUND(E209*H209,2)</f>
        <v>0</v>
      </c>
    </row>
    <row r="210" spans="2:9" s="30" customFormat="1" ht="13.5" x14ac:dyDescent="0.2">
      <c r="B210" s="216" t="s">
        <v>216</v>
      </c>
      <c r="C210" s="217" t="s">
        <v>126</v>
      </c>
      <c r="D210" s="218"/>
      <c r="E210" s="202"/>
      <c r="F210" s="198"/>
      <c r="G210" s="198"/>
      <c r="H210" s="262"/>
      <c r="I210" s="174"/>
    </row>
    <row r="211" spans="2:9" s="30" customFormat="1" ht="13.5" x14ac:dyDescent="0.2">
      <c r="B211" s="219" t="s">
        <v>376</v>
      </c>
      <c r="C211" s="220" t="s">
        <v>214</v>
      </c>
      <c r="D211" s="221" t="s">
        <v>9</v>
      </c>
      <c r="E211" s="202">
        <v>4</v>
      </c>
      <c r="F211" s="198"/>
      <c r="G211" s="198"/>
      <c r="H211" s="262"/>
      <c r="I211" s="174">
        <f t="shared" ref="I211" si="80">ROUND(E211*H211,2)</f>
        <v>0</v>
      </c>
    </row>
    <row r="212" spans="2:9" s="30" customFormat="1" ht="13.5" x14ac:dyDescent="0.2">
      <c r="B212" s="188" t="s">
        <v>209</v>
      </c>
      <c r="C212" s="189" t="s">
        <v>250</v>
      </c>
      <c r="D212" s="178"/>
      <c r="E212" s="202"/>
      <c r="F212" s="198"/>
      <c r="G212" s="198"/>
      <c r="H212" s="262"/>
      <c r="I212" s="174"/>
    </row>
    <row r="213" spans="2:9" s="30" customFormat="1" ht="13.5" x14ac:dyDescent="0.2">
      <c r="B213" s="197" t="s">
        <v>377</v>
      </c>
      <c r="C213" s="198" t="s">
        <v>378</v>
      </c>
      <c r="D213" s="194" t="s">
        <v>10</v>
      </c>
      <c r="E213" s="202">
        <v>10</v>
      </c>
      <c r="F213" s="198"/>
      <c r="G213" s="198"/>
      <c r="H213" s="262"/>
      <c r="I213" s="174">
        <f t="shared" ref="I213" si="81">ROUND(E213*H213,2)</f>
        <v>0</v>
      </c>
    </row>
    <row r="214" spans="2:9" s="30" customFormat="1" ht="27" x14ac:dyDescent="0.2">
      <c r="B214" s="188"/>
      <c r="C214" s="189" t="s">
        <v>264</v>
      </c>
      <c r="D214" s="178"/>
      <c r="E214" s="202"/>
      <c r="F214" s="198"/>
      <c r="G214" s="198"/>
      <c r="H214" s="262"/>
      <c r="I214" s="174"/>
    </row>
    <row r="215" spans="2:9" s="30" customFormat="1" ht="13.5" x14ac:dyDescent="0.2">
      <c r="B215" s="175" t="s">
        <v>301</v>
      </c>
      <c r="C215" s="185" t="s">
        <v>373</v>
      </c>
      <c r="D215" s="178"/>
      <c r="E215" s="202"/>
      <c r="F215" s="198"/>
      <c r="G215" s="198"/>
      <c r="H215" s="262"/>
      <c r="I215" s="174"/>
    </row>
    <row r="216" spans="2:9" s="30" customFormat="1" ht="13.5" x14ac:dyDescent="0.2">
      <c r="B216" s="175" t="s">
        <v>302</v>
      </c>
      <c r="C216" s="185" t="s">
        <v>336</v>
      </c>
      <c r="D216" s="178" t="s">
        <v>9</v>
      </c>
      <c r="E216" s="202">
        <v>2</v>
      </c>
      <c r="F216" s="198"/>
      <c r="G216" s="198"/>
      <c r="H216" s="262"/>
      <c r="I216" s="174">
        <f t="shared" ref="I216" si="82">ROUND(E216*H216,2)</f>
        <v>0</v>
      </c>
    </row>
    <row r="217" spans="2:9" s="30" customFormat="1" ht="13.5" x14ac:dyDescent="0.2">
      <c r="B217" s="175"/>
      <c r="C217" s="185" t="s">
        <v>374</v>
      </c>
      <c r="D217" s="178"/>
      <c r="E217" s="202"/>
      <c r="F217" s="198"/>
      <c r="G217" s="198"/>
      <c r="H217" s="262"/>
      <c r="I217" s="174"/>
    </row>
    <row r="218" spans="2:9" s="30" customFormat="1" ht="13.5" x14ac:dyDescent="0.2">
      <c r="B218" s="175"/>
      <c r="C218" s="185" t="s">
        <v>375</v>
      </c>
      <c r="D218" s="178" t="s">
        <v>9</v>
      </c>
      <c r="E218" s="202">
        <v>2</v>
      </c>
      <c r="F218" s="198"/>
      <c r="G218" s="198"/>
      <c r="H218" s="262"/>
      <c r="I218" s="174">
        <f t="shared" ref="I218" si="83">ROUND(E218*H218,2)</f>
        <v>0</v>
      </c>
    </row>
    <row r="219" spans="2:9" s="30" customFormat="1" ht="13.5" x14ac:dyDescent="0.2">
      <c r="B219" s="188" t="s">
        <v>125</v>
      </c>
      <c r="C219" s="189" t="s">
        <v>265</v>
      </c>
      <c r="D219" s="178"/>
      <c r="E219" s="202"/>
      <c r="F219" s="198"/>
      <c r="G219" s="198"/>
      <c r="H219" s="262"/>
      <c r="I219" s="174"/>
    </row>
    <row r="220" spans="2:9" s="30" customFormat="1" ht="13.5" x14ac:dyDescent="0.2">
      <c r="B220" s="175" t="s">
        <v>266</v>
      </c>
      <c r="C220" s="185" t="s">
        <v>267</v>
      </c>
      <c r="D220" s="178" t="s">
        <v>59</v>
      </c>
      <c r="E220" s="202">
        <v>3</v>
      </c>
      <c r="F220" s="198"/>
      <c r="G220" s="198"/>
      <c r="H220" s="262"/>
      <c r="I220" s="174">
        <f t="shared" ref="I220" si="84">ROUND(E220*H220,2)</f>
        <v>0</v>
      </c>
    </row>
    <row r="221" spans="2:9" s="30" customFormat="1" ht="13.5" x14ac:dyDescent="0.2">
      <c r="B221" s="188" t="s">
        <v>106</v>
      </c>
      <c r="C221" s="189" t="s">
        <v>268</v>
      </c>
      <c r="D221" s="178"/>
      <c r="E221" s="202"/>
      <c r="F221" s="198"/>
      <c r="G221" s="198"/>
      <c r="H221" s="262"/>
      <c r="I221" s="174"/>
    </row>
    <row r="222" spans="2:9" s="30" customFormat="1" ht="13.5" x14ac:dyDescent="0.2">
      <c r="B222" s="175" t="s">
        <v>269</v>
      </c>
      <c r="C222" s="185" t="s">
        <v>270</v>
      </c>
      <c r="D222" s="178" t="s">
        <v>9</v>
      </c>
      <c r="E222" s="202">
        <v>3</v>
      </c>
      <c r="F222" s="198"/>
      <c r="G222" s="198"/>
      <c r="H222" s="262"/>
      <c r="I222" s="174">
        <f t="shared" ref="I222" si="85">ROUND(E222*H222,2)</f>
        <v>0</v>
      </c>
    </row>
    <row r="223" spans="2:9" s="30" customFormat="1" ht="13.5" x14ac:dyDescent="0.2">
      <c r="B223" s="188" t="s">
        <v>271</v>
      </c>
      <c r="C223" s="189" t="s">
        <v>272</v>
      </c>
      <c r="D223" s="178"/>
      <c r="E223" s="202"/>
      <c r="F223" s="198"/>
      <c r="G223" s="198"/>
      <c r="H223" s="262"/>
      <c r="I223" s="174"/>
    </row>
    <row r="224" spans="2:9" s="30" customFormat="1" ht="13.5" x14ac:dyDescent="0.2">
      <c r="B224" s="175" t="s">
        <v>273</v>
      </c>
      <c r="C224" s="185" t="s">
        <v>274</v>
      </c>
      <c r="D224" s="178" t="s">
        <v>9</v>
      </c>
      <c r="E224" s="202">
        <v>3</v>
      </c>
      <c r="F224" s="198"/>
      <c r="G224" s="198"/>
      <c r="H224" s="262"/>
      <c r="I224" s="174">
        <f t="shared" ref="I224" si="86">ROUND(E224*H224,2)</f>
        <v>0</v>
      </c>
    </row>
    <row r="225" spans="2:9" s="30" customFormat="1" ht="40.5" x14ac:dyDescent="0.2">
      <c r="B225" s="216" t="s">
        <v>119</v>
      </c>
      <c r="C225" s="217" t="s">
        <v>118</v>
      </c>
      <c r="D225" s="218"/>
      <c r="E225" s="202"/>
      <c r="F225" s="198"/>
      <c r="G225" s="198"/>
      <c r="H225" s="262"/>
      <c r="I225" s="174"/>
    </row>
    <row r="226" spans="2:9" s="30" customFormat="1" ht="13.5" x14ac:dyDescent="0.2">
      <c r="B226" s="219"/>
      <c r="C226" s="220" t="s">
        <v>117</v>
      </c>
      <c r="D226" s="218"/>
      <c r="E226" s="202"/>
      <c r="F226" s="198"/>
      <c r="G226" s="198"/>
      <c r="H226" s="262"/>
      <c r="I226" s="174"/>
    </row>
    <row r="227" spans="2:9" s="30" customFormat="1" ht="13.5" x14ac:dyDescent="0.2">
      <c r="B227" s="219" t="s">
        <v>211</v>
      </c>
      <c r="C227" s="220" t="s">
        <v>110</v>
      </c>
      <c r="D227" s="221" t="s">
        <v>10</v>
      </c>
      <c r="E227" s="202">
        <v>8.52</v>
      </c>
      <c r="F227" s="198"/>
      <c r="G227" s="198"/>
      <c r="H227" s="262"/>
      <c r="I227" s="174">
        <f t="shared" ref="I227" si="87">ROUND(E227*H227,2)</f>
        <v>0</v>
      </c>
    </row>
    <row r="228" spans="2:9" s="30" customFormat="1" ht="13.5" x14ac:dyDescent="0.2">
      <c r="B228" s="219"/>
      <c r="C228" s="217" t="s">
        <v>116</v>
      </c>
      <c r="D228" s="221"/>
      <c r="E228" s="202"/>
      <c r="F228" s="198"/>
      <c r="G228" s="198"/>
      <c r="H228" s="262"/>
      <c r="I228" s="174"/>
    </row>
    <row r="229" spans="2:9" s="30" customFormat="1" ht="13.5" x14ac:dyDescent="0.2">
      <c r="B229" s="219" t="s">
        <v>115</v>
      </c>
      <c r="C229" s="220" t="s">
        <v>110</v>
      </c>
      <c r="D229" s="221" t="s">
        <v>9</v>
      </c>
      <c r="E229" s="202">
        <v>3</v>
      </c>
      <c r="F229" s="198"/>
      <c r="G229" s="198"/>
      <c r="H229" s="262"/>
      <c r="I229" s="174">
        <f t="shared" ref="I229" si="88">ROUND(E229*H229,2)</f>
        <v>0</v>
      </c>
    </row>
    <row r="230" spans="2:9" s="30" customFormat="1" ht="13.5" x14ac:dyDescent="0.2">
      <c r="B230" s="219"/>
      <c r="C230" s="217" t="s">
        <v>114</v>
      </c>
      <c r="D230" s="221"/>
      <c r="E230" s="202"/>
      <c r="F230" s="198"/>
      <c r="G230" s="198"/>
      <c r="H230" s="262"/>
      <c r="I230" s="174"/>
    </row>
    <row r="231" spans="2:9" s="30" customFormat="1" ht="13.5" x14ac:dyDescent="0.2">
      <c r="B231" s="219" t="s">
        <v>113</v>
      </c>
      <c r="C231" s="220" t="s">
        <v>110</v>
      </c>
      <c r="D231" s="221" t="s">
        <v>9</v>
      </c>
      <c r="E231" s="202">
        <v>2</v>
      </c>
      <c r="F231" s="198"/>
      <c r="G231" s="198"/>
      <c r="H231" s="262"/>
      <c r="I231" s="174">
        <f t="shared" ref="I231" si="89">ROUND(E231*H231,2)</f>
        <v>0</v>
      </c>
    </row>
    <row r="232" spans="2:9" s="30" customFormat="1" ht="13.5" x14ac:dyDescent="0.2">
      <c r="B232" s="219"/>
      <c r="C232" s="217" t="s">
        <v>112</v>
      </c>
      <c r="D232" s="221"/>
      <c r="E232" s="202"/>
      <c r="F232" s="198"/>
      <c r="G232" s="198"/>
      <c r="H232" s="262"/>
      <c r="I232" s="174"/>
    </row>
    <row r="233" spans="2:9" s="30" customFormat="1" ht="13.5" x14ac:dyDescent="0.2">
      <c r="B233" s="219" t="s">
        <v>111</v>
      </c>
      <c r="C233" s="220" t="s">
        <v>110</v>
      </c>
      <c r="D233" s="221" t="s">
        <v>9</v>
      </c>
      <c r="E233" s="202">
        <v>1</v>
      </c>
      <c r="F233" s="198"/>
      <c r="G233" s="198"/>
      <c r="H233" s="262"/>
      <c r="I233" s="174">
        <f t="shared" ref="I233" si="90">ROUND(E233*H233,2)</f>
        <v>0</v>
      </c>
    </row>
    <row r="234" spans="2:9" s="30" customFormat="1" ht="13.5" x14ac:dyDescent="0.2">
      <c r="B234" s="216" t="s">
        <v>103</v>
      </c>
      <c r="C234" s="217" t="s">
        <v>102</v>
      </c>
      <c r="D234" s="221"/>
      <c r="E234" s="202"/>
      <c r="F234" s="198"/>
      <c r="G234" s="198"/>
      <c r="H234" s="262"/>
      <c r="I234" s="174"/>
    </row>
    <row r="235" spans="2:9" s="30" customFormat="1" ht="13.5" x14ac:dyDescent="0.2">
      <c r="B235" s="219" t="s">
        <v>101</v>
      </c>
      <c r="C235" s="220" t="s">
        <v>95</v>
      </c>
      <c r="D235" s="221" t="s">
        <v>9</v>
      </c>
      <c r="E235" s="202">
        <v>1</v>
      </c>
      <c r="F235" s="198"/>
      <c r="G235" s="198"/>
      <c r="H235" s="262"/>
      <c r="I235" s="174">
        <f t="shared" ref="I235" si="91">ROUND(E235*H235,2)</f>
        <v>0</v>
      </c>
    </row>
    <row r="236" spans="2:9" s="30" customFormat="1" ht="13.5" x14ac:dyDescent="0.2">
      <c r="B236" s="216" t="s">
        <v>100</v>
      </c>
      <c r="C236" s="217" t="s">
        <v>99</v>
      </c>
      <c r="D236" s="221"/>
      <c r="E236" s="202"/>
      <c r="F236" s="198"/>
      <c r="G236" s="198"/>
      <c r="H236" s="262"/>
      <c r="I236" s="174"/>
    </row>
    <row r="237" spans="2:9" s="30" customFormat="1" ht="13.5" x14ac:dyDescent="0.2">
      <c r="B237" s="219" t="s">
        <v>98</v>
      </c>
      <c r="C237" s="220" t="s">
        <v>95</v>
      </c>
      <c r="D237" s="221" t="s">
        <v>9</v>
      </c>
      <c r="E237" s="202">
        <v>4</v>
      </c>
      <c r="F237" s="198"/>
      <c r="G237" s="198"/>
      <c r="H237" s="262"/>
      <c r="I237" s="174">
        <f t="shared" ref="I237" si="92">ROUND(E237*H237,2)</f>
        <v>0</v>
      </c>
    </row>
    <row r="238" spans="2:9" s="30" customFormat="1" ht="13.5" x14ac:dyDescent="0.2">
      <c r="B238" s="216" t="s">
        <v>97</v>
      </c>
      <c r="C238" s="217" t="s">
        <v>23</v>
      </c>
      <c r="D238" s="221"/>
      <c r="E238" s="202"/>
      <c r="F238" s="198"/>
      <c r="G238" s="198"/>
      <c r="H238" s="262"/>
      <c r="I238" s="174"/>
    </row>
    <row r="239" spans="2:9" s="30" customFormat="1" ht="13.5" x14ac:dyDescent="0.2">
      <c r="B239" s="219" t="s">
        <v>96</v>
      </c>
      <c r="C239" s="220" t="s">
        <v>95</v>
      </c>
      <c r="D239" s="221" t="s">
        <v>9</v>
      </c>
      <c r="E239" s="202">
        <v>3</v>
      </c>
      <c r="F239" s="198"/>
      <c r="G239" s="198"/>
      <c r="H239" s="262"/>
      <c r="I239" s="174">
        <f t="shared" ref="I239" si="93">ROUND(E239*H239,2)</f>
        <v>0</v>
      </c>
    </row>
    <row r="240" spans="2:9" s="30" customFormat="1" ht="13.5" x14ac:dyDescent="0.2">
      <c r="B240" s="216" t="s">
        <v>94</v>
      </c>
      <c r="C240" s="217" t="s">
        <v>93</v>
      </c>
      <c r="D240" s="221"/>
      <c r="E240" s="202"/>
      <c r="F240" s="198"/>
      <c r="G240" s="198"/>
      <c r="H240" s="262"/>
      <c r="I240" s="174"/>
    </row>
    <row r="241" spans="2:9" s="30" customFormat="1" ht="13.5" x14ac:dyDescent="0.2">
      <c r="B241" s="219" t="s">
        <v>92</v>
      </c>
      <c r="C241" s="220" t="s">
        <v>91</v>
      </c>
      <c r="D241" s="221" t="s">
        <v>9</v>
      </c>
      <c r="E241" s="202">
        <v>12</v>
      </c>
      <c r="F241" s="198"/>
      <c r="G241" s="198"/>
      <c r="H241" s="262"/>
      <c r="I241" s="174">
        <f t="shared" ref="I241" si="94">ROUND(E241*H241,2)</f>
        <v>0</v>
      </c>
    </row>
    <row r="242" spans="2:9" s="30" customFormat="1" ht="13.5" x14ac:dyDescent="0.2">
      <c r="B242" s="201" t="s">
        <v>300</v>
      </c>
      <c r="C242" s="193" t="s">
        <v>433</v>
      </c>
      <c r="D242" s="202"/>
      <c r="E242" s="202"/>
      <c r="F242" s="198"/>
      <c r="G242" s="198"/>
      <c r="H242" s="262"/>
      <c r="I242" s="174"/>
    </row>
    <row r="243" spans="2:9" s="30" customFormat="1" ht="13.5" x14ac:dyDescent="0.2">
      <c r="B243" s="203" t="s">
        <v>299</v>
      </c>
      <c r="C243" s="198" t="s">
        <v>321</v>
      </c>
      <c r="D243" s="202" t="s">
        <v>9</v>
      </c>
      <c r="E243" s="202">
        <v>2</v>
      </c>
      <c r="F243" s="198"/>
      <c r="G243" s="198"/>
      <c r="H243" s="262"/>
      <c r="I243" s="174">
        <f t="shared" ref="I243:I245" si="95">ROUND(E243*H243,2)</f>
        <v>0</v>
      </c>
    </row>
    <row r="244" spans="2:9" s="30" customFormat="1" ht="13.5" x14ac:dyDescent="0.2">
      <c r="B244" s="192" t="s">
        <v>193</v>
      </c>
      <c r="C244" s="193" t="s">
        <v>192</v>
      </c>
      <c r="D244" s="194"/>
      <c r="E244" s="202"/>
      <c r="F244" s="198"/>
      <c r="G244" s="198"/>
      <c r="H244" s="262"/>
      <c r="I244" s="174">
        <f t="shared" si="95"/>
        <v>0</v>
      </c>
    </row>
    <row r="245" spans="2:9" s="30" customFormat="1" ht="13.5" x14ac:dyDescent="0.25">
      <c r="B245" s="197" t="s">
        <v>232</v>
      </c>
      <c r="C245" s="200" t="s">
        <v>349</v>
      </c>
      <c r="D245" s="194" t="s">
        <v>9</v>
      </c>
      <c r="E245" s="202">
        <v>2</v>
      </c>
      <c r="F245" s="198"/>
      <c r="G245" s="198"/>
      <c r="H245" s="262"/>
      <c r="I245" s="174">
        <f t="shared" si="95"/>
        <v>0</v>
      </c>
    </row>
    <row r="246" spans="2:9" s="30" customFormat="1" ht="13.5" x14ac:dyDescent="0.25">
      <c r="B246" s="197"/>
      <c r="C246" s="200"/>
      <c r="D246" s="194"/>
      <c r="E246" s="202"/>
      <c r="F246" s="198"/>
      <c r="G246" s="198"/>
      <c r="H246" s="263" t="s">
        <v>65</v>
      </c>
      <c r="I246" s="241">
        <f>SUM(I195:I245)</f>
        <v>0</v>
      </c>
    </row>
    <row r="247" spans="2:9" s="30" customFormat="1" ht="13.5" x14ac:dyDescent="0.2">
      <c r="B247" s="214"/>
      <c r="C247" s="179" t="s">
        <v>382</v>
      </c>
      <c r="D247" s="215"/>
      <c r="E247" s="202"/>
      <c r="F247" s="198"/>
      <c r="G247" s="198"/>
      <c r="H247" s="262"/>
      <c r="I247" s="196"/>
    </row>
    <row r="248" spans="2:9" s="30" customFormat="1" ht="13.5" x14ac:dyDescent="0.2">
      <c r="B248" s="175" t="s">
        <v>90</v>
      </c>
      <c r="C248" s="185" t="s">
        <v>13</v>
      </c>
      <c r="D248" s="178" t="s">
        <v>12</v>
      </c>
      <c r="E248" s="202">
        <v>821.77199999999993</v>
      </c>
      <c r="F248" s="198"/>
      <c r="G248" s="198"/>
      <c r="H248" s="262"/>
      <c r="I248" s="174">
        <f t="shared" ref="I248" si="96">ROUND(E248*H248,2)</f>
        <v>0</v>
      </c>
    </row>
    <row r="249" spans="2:9" s="30" customFormat="1" ht="27" x14ac:dyDescent="0.2">
      <c r="B249" s="188" t="s">
        <v>145</v>
      </c>
      <c r="C249" s="189" t="s">
        <v>144</v>
      </c>
      <c r="D249" s="178"/>
      <c r="E249" s="202"/>
      <c r="F249" s="198"/>
      <c r="G249" s="198"/>
      <c r="H249" s="262"/>
      <c r="I249" s="196"/>
    </row>
    <row r="250" spans="2:9" s="30" customFormat="1" ht="13.5" x14ac:dyDescent="0.2">
      <c r="B250" s="238" t="s">
        <v>143</v>
      </c>
      <c r="C250" s="185" t="s">
        <v>431</v>
      </c>
      <c r="D250" s="178" t="s">
        <v>11</v>
      </c>
      <c r="E250" s="202">
        <v>345.14423999999991</v>
      </c>
      <c r="F250" s="198"/>
      <c r="G250" s="198"/>
      <c r="H250" s="262"/>
      <c r="I250" s="174">
        <f t="shared" ref="I250" si="97">ROUND(E250*H250,2)</f>
        <v>0</v>
      </c>
    </row>
    <row r="251" spans="2:9" s="30" customFormat="1" ht="27" x14ac:dyDescent="0.2">
      <c r="B251" s="239" t="s">
        <v>427</v>
      </c>
      <c r="C251" s="189" t="s">
        <v>429</v>
      </c>
      <c r="D251" s="178"/>
      <c r="E251" s="202"/>
      <c r="F251" s="198"/>
      <c r="G251" s="198"/>
      <c r="H251" s="262"/>
      <c r="I251" s="174"/>
    </row>
    <row r="252" spans="2:9" s="30" customFormat="1" ht="13.5" x14ac:dyDescent="0.2">
      <c r="B252" s="238" t="s">
        <v>428</v>
      </c>
      <c r="C252" s="185" t="s">
        <v>248</v>
      </c>
      <c r="D252" s="178" t="s">
        <v>11</v>
      </c>
      <c r="E252" s="202">
        <v>147.91895999999997</v>
      </c>
      <c r="F252" s="198"/>
      <c r="G252" s="198"/>
      <c r="H252" s="262"/>
      <c r="I252" s="174">
        <f t="shared" ref="I252" si="98">ROUND(E252*H252,2)</f>
        <v>0</v>
      </c>
    </row>
    <row r="253" spans="2:9" ht="13.5" x14ac:dyDescent="0.2">
      <c r="B253" s="188" t="s">
        <v>140</v>
      </c>
      <c r="C253" s="189" t="s">
        <v>249</v>
      </c>
      <c r="D253" s="178"/>
      <c r="E253" s="194"/>
      <c r="F253" s="195"/>
      <c r="G253" s="195"/>
      <c r="H253" s="259"/>
      <c r="I253" s="174"/>
    </row>
    <row r="254" spans="2:9" ht="13.5" x14ac:dyDescent="0.2">
      <c r="B254" s="175" t="s">
        <v>139</v>
      </c>
      <c r="C254" s="185" t="s">
        <v>138</v>
      </c>
      <c r="D254" s="178" t="s">
        <v>11</v>
      </c>
      <c r="E254" s="194">
        <v>82.177199999999999</v>
      </c>
      <c r="F254" s="195"/>
      <c r="G254" s="195"/>
      <c r="H254" s="259"/>
      <c r="I254" s="174">
        <f t="shared" ref="I254" si="99">ROUND(E254*H254,2)</f>
        <v>0</v>
      </c>
    </row>
    <row r="255" spans="2:9" ht="13.5" x14ac:dyDescent="0.2">
      <c r="B255" s="188" t="s">
        <v>137</v>
      </c>
      <c r="C255" s="189" t="s">
        <v>136</v>
      </c>
      <c r="D255" s="178"/>
      <c r="E255" s="194"/>
      <c r="F255" s="195"/>
      <c r="G255" s="195"/>
      <c r="H255" s="259"/>
      <c r="I255" s="174"/>
    </row>
    <row r="256" spans="2:9" ht="13.5" x14ac:dyDescent="0.2">
      <c r="B256" s="175" t="s">
        <v>135</v>
      </c>
      <c r="C256" s="185" t="s">
        <v>134</v>
      </c>
      <c r="D256" s="178" t="s">
        <v>11</v>
      </c>
      <c r="E256" s="194">
        <v>410.88599999999997</v>
      </c>
      <c r="F256" s="195"/>
      <c r="G256" s="195"/>
      <c r="H256" s="259"/>
      <c r="I256" s="174">
        <f t="shared" ref="I256" si="100">ROUND(E256*H256,2)</f>
        <v>0</v>
      </c>
    </row>
    <row r="257" spans="2:13" ht="16.5" customHeight="1" x14ac:dyDescent="0.2">
      <c r="B257" s="188" t="s">
        <v>133</v>
      </c>
      <c r="C257" s="189" t="s">
        <v>132</v>
      </c>
      <c r="D257" s="178"/>
      <c r="E257" s="194"/>
      <c r="F257" s="195"/>
      <c r="G257" s="195"/>
      <c r="H257" s="259"/>
      <c r="I257" s="174"/>
    </row>
    <row r="258" spans="2:13" ht="13.5" x14ac:dyDescent="0.2">
      <c r="B258" s="175" t="s">
        <v>131</v>
      </c>
      <c r="C258" s="185" t="s">
        <v>355</v>
      </c>
      <c r="D258" s="178" t="s">
        <v>10</v>
      </c>
      <c r="E258" s="194">
        <v>1369.62</v>
      </c>
      <c r="F258" s="195"/>
      <c r="G258" s="195"/>
      <c r="H258" s="259"/>
      <c r="I258" s="174">
        <f t="shared" ref="I258" si="101">ROUND(E258*H258,2)</f>
        <v>0</v>
      </c>
    </row>
    <row r="259" spans="2:13" ht="13.5" x14ac:dyDescent="0.2">
      <c r="B259" s="216" t="s">
        <v>121</v>
      </c>
      <c r="C259" s="217" t="s">
        <v>120</v>
      </c>
      <c r="D259" s="218"/>
      <c r="E259" s="194"/>
      <c r="F259" s="195"/>
      <c r="G259" s="195"/>
      <c r="H259" s="259"/>
      <c r="I259" s="174"/>
    </row>
    <row r="260" spans="2:13" ht="13.5" x14ac:dyDescent="0.2">
      <c r="B260" s="219" t="s">
        <v>213</v>
      </c>
      <c r="C260" s="220" t="s">
        <v>349</v>
      </c>
      <c r="D260" s="221" t="s">
        <v>9</v>
      </c>
      <c r="E260" s="194">
        <v>2</v>
      </c>
      <c r="F260" s="195"/>
      <c r="G260" s="195"/>
      <c r="H260" s="259"/>
      <c r="I260" s="174">
        <f t="shared" ref="I260" si="102">ROUND(E260*H260,2)</f>
        <v>0</v>
      </c>
    </row>
    <row r="261" spans="2:13" ht="27" x14ac:dyDescent="0.2">
      <c r="B261" s="216" t="s">
        <v>128</v>
      </c>
      <c r="C261" s="217" t="s">
        <v>127</v>
      </c>
      <c r="D261" s="218"/>
      <c r="E261" s="194"/>
      <c r="F261" s="195"/>
      <c r="G261" s="195"/>
      <c r="H261" s="259"/>
      <c r="I261" s="174"/>
    </row>
    <row r="262" spans="2:13" ht="13.5" x14ac:dyDescent="0.2">
      <c r="B262" s="219" t="s">
        <v>217</v>
      </c>
      <c r="C262" s="220" t="s">
        <v>349</v>
      </c>
      <c r="D262" s="222" t="s">
        <v>10</v>
      </c>
      <c r="E262" s="194">
        <v>4.5199999999999996</v>
      </c>
      <c r="F262" s="195"/>
      <c r="G262" s="195"/>
      <c r="H262" s="259"/>
      <c r="I262" s="174">
        <f t="shared" ref="I262" si="103">ROUND(E262*H262,2)</f>
        <v>0</v>
      </c>
    </row>
    <row r="263" spans="2:13" ht="13.5" x14ac:dyDescent="0.2">
      <c r="B263" s="216" t="s">
        <v>216</v>
      </c>
      <c r="C263" s="217" t="s">
        <v>126</v>
      </c>
      <c r="D263" s="218"/>
      <c r="E263" s="194"/>
      <c r="F263" s="195"/>
      <c r="G263" s="195"/>
      <c r="H263" s="259"/>
      <c r="I263" s="174"/>
    </row>
    <row r="264" spans="2:13" ht="13.5" x14ac:dyDescent="0.2">
      <c r="B264" s="219" t="s">
        <v>376</v>
      </c>
      <c r="C264" s="220" t="s">
        <v>214</v>
      </c>
      <c r="D264" s="221" t="s">
        <v>9</v>
      </c>
      <c r="E264" s="194">
        <v>4</v>
      </c>
      <c r="F264" s="195"/>
      <c r="G264" s="195"/>
      <c r="H264" s="259"/>
      <c r="I264" s="174">
        <f t="shared" ref="I264:I266" si="104">ROUND(E264*H264,2)</f>
        <v>0</v>
      </c>
      <c r="M264" s="38"/>
    </row>
    <row r="265" spans="2:13" ht="13.5" x14ac:dyDescent="0.2">
      <c r="B265" s="188" t="s">
        <v>209</v>
      </c>
      <c r="C265" s="189" t="s">
        <v>250</v>
      </c>
      <c r="D265" s="178"/>
      <c r="E265" s="194"/>
      <c r="F265" s="195"/>
      <c r="G265" s="195"/>
      <c r="H265" s="259"/>
      <c r="I265" s="174"/>
    </row>
    <row r="266" spans="2:13" ht="13.5" x14ac:dyDescent="0.2">
      <c r="B266" s="197" t="s">
        <v>377</v>
      </c>
      <c r="C266" s="198" t="s">
        <v>378</v>
      </c>
      <c r="D266" s="194" t="s">
        <v>10</v>
      </c>
      <c r="E266" s="194">
        <v>1369.62</v>
      </c>
      <c r="F266" s="195"/>
      <c r="G266" s="195"/>
      <c r="H266" s="259"/>
      <c r="I266" s="174">
        <f t="shared" si="104"/>
        <v>0</v>
      </c>
    </row>
    <row r="267" spans="2:13" ht="27" x14ac:dyDescent="0.2">
      <c r="B267" s="188"/>
      <c r="C267" s="189" t="s">
        <v>264</v>
      </c>
      <c r="D267" s="178"/>
      <c r="E267" s="194"/>
      <c r="F267" s="195"/>
      <c r="G267" s="195"/>
      <c r="H267" s="259"/>
      <c r="I267" s="174"/>
    </row>
    <row r="268" spans="2:13" ht="13.5" x14ac:dyDescent="0.2">
      <c r="B268" s="175" t="s">
        <v>301</v>
      </c>
      <c r="C268" s="185" t="s">
        <v>373</v>
      </c>
      <c r="D268" s="178"/>
      <c r="E268" s="194"/>
      <c r="F268" s="195"/>
      <c r="G268" s="195"/>
      <c r="H268" s="259"/>
      <c r="I268" s="174"/>
    </row>
    <row r="269" spans="2:13" ht="13.5" x14ac:dyDescent="0.2">
      <c r="B269" s="175" t="s">
        <v>302</v>
      </c>
      <c r="C269" s="185" t="s">
        <v>336</v>
      </c>
      <c r="D269" s="178" t="s">
        <v>9</v>
      </c>
      <c r="E269" s="194">
        <v>2</v>
      </c>
      <c r="F269" s="195"/>
      <c r="G269" s="195"/>
      <c r="H269" s="259"/>
      <c r="I269" s="174">
        <f t="shared" ref="I269" si="105">ROUND(E269*H269,2)</f>
        <v>0</v>
      </c>
    </row>
    <row r="270" spans="2:13" ht="13.5" x14ac:dyDescent="0.2">
      <c r="B270" s="175"/>
      <c r="C270" s="185" t="s">
        <v>374</v>
      </c>
      <c r="D270" s="178"/>
      <c r="E270" s="194"/>
      <c r="F270" s="195"/>
      <c r="G270" s="195"/>
      <c r="H270" s="259"/>
      <c r="I270" s="174"/>
    </row>
    <row r="271" spans="2:13" ht="13.5" x14ac:dyDescent="0.2">
      <c r="B271" s="175"/>
      <c r="C271" s="185" t="s">
        <v>375</v>
      </c>
      <c r="D271" s="178" t="s">
        <v>9</v>
      </c>
      <c r="E271" s="194">
        <v>2</v>
      </c>
      <c r="F271" s="195"/>
      <c r="G271" s="195"/>
      <c r="H271" s="259"/>
      <c r="I271" s="174">
        <f t="shared" ref="I271" si="106">ROUND(E271*H271,2)</f>
        <v>0</v>
      </c>
    </row>
    <row r="272" spans="2:13" ht="13.5" x14ac:dyDescent="0.2">
      <c r="B272" s="188" t="s">
        <v>125</v>
      </c>
      <c r="C272" s="189" t="s">
        <v>265</v>
      </c>
      <c r="D272" s="178"/>
      <c r="E272" s="194"/>
      <c r="F272" s="195"/>
      <c r="G272" s="195"/>
      <c r="H272" s="259"/>
      <c r="I272" s="174"/>
    </row>
    <row r="273" spans="2:13" s="30" customFormat="1" ht="13.5" x14ac:dyDescent="0.2">
      <c r="B273" s="175" t="s">
        <v>266</v>
      </c>
      <c r="C273" s="185" t="s">
        <v>267</v>
      </c>
      <c r="D273" s="178" t="s">
        <v>59</v>
      </c>
      <c r="E273" s="194">
        <v>3</v>
      </c>
      <c r="F273" s="195"/>
      <c r="G273" s="195"/>
      <c r="H273" s="259"/>
      <c r="I273" s="174">
        <f t="shared" ref="I273" si="107">ROUND(E273*H273,2)</f>
        <v>0</v>
      </c>
      <c r="J273" s="127"/>
      <c r="M273" s="127">
        <f>H273/1.16</f>
        <v>0</v>
      </c>
    </row>
    <row r="274" spans="2:13" ht="13.5" x14ac:dyDescent="0.2">
      <c r="B274" s="188" t="s">
        <v>106</v>
      </c>
      <c r="C274" s="189" t="s">
        <v>268</v>
      </c>
      <c r="D274" s="178"/>
      <c r="E274" s="194"/>
      <c r="F274" s="195"/>
      <c r="G274" s="195"/>
      <c r="H274" s="259"/>
      <c r="I274" s="174"/>
    </row>
    <row r="275" spans="2:13" ht="13.5" x14ac:dyDescent="0.2">
      <c r="B275" s="175" t="s">
        <v>269</v>
      </c>
      <c r="C275" s="185" t="s">
        <v>270</v>
      </c>
      <c r="D275" s="178" t="s">
        <v>9</v>
      </c>
      <c r="E275" s="194">
        <v>3</v>
      </c>
      <c r="F275" s="195"/>
      <c r="G275" s="195"/>
      <c r="H275" s="259"/>
      <c r="I275" s="174">
        <f t="shared" ref="I275" si="108">ROUND(E275*H275,2)</f>
        <v>0</v>
      </c>
    </row>
    <row r="276" spans="2:13" ht="13.5" x14ac:dyDescent="0.2">
      <c r="B276" s="188" t="s">
        <v>271</v>
      </c>
      <c r="C276" s="189" t="s">
        <v>272</v>
      </c>
      <c r="D276" s="178"/>
      <c r="E276" s="194"/>
      <c r="F276" s="195"/>
      <c r="G276" s="195"/>
      <c r="H276" s="259"/>
      <c r="I276" s="174"/>
    </row>
    <row r="277" spans="2:13" ht="13.5" x14ac:dyDescent="0.2">
      <c r="B277" s="175" t="s">
        <v>273</v>
      </c>
      <c r="C277" s="185" t="s">
        <v>274</v>
      </c>
      <c r="D277" s="178" t="s">
        <v>9</v>
      </c>
      <c r="E277" s="194">
        <v>3</v>
      </c>
      <c r="F277" s="195"/>
      <c r="G277" s="195"/>
      <c r="H277" s="259"/>
      <c r="I277" s="174">
        <f t="shared" ref="I277" si="109">ROUND(E277*H277,2)</f>
        <v>0</v>
      </c>
    </row>
    <row r="278" spans="2:13" ht="40.5" x14ac:dyDescent="0.2">
      <c r="B278" s="216" t="s">
        <v>119</v>
      </c>
      <c r="C278" s="217" t="s">
        <v>118</v>
      </c>
      <c r="D278" s="218"/>
      <c r="E278" s="194"/>
      <c r="F278" s="195"/>
      <c r="G278" s="195"/>
      <c r="H278" s="259"/>
      <c r="I278" s="174"/>
    </row>
    <row r="279" spans="2:13" ht="13.5" x14ac:dyDescent="0.2">
      <c r="B279" s="219"/>
      <c r="C279" s="220" t="s">
        <v>117</v>
      </c>
      <c r="D279" s="218"/>
      <c r="E279" s="194"/>
      <c r="F279" s="195"/>
      <c r="G279" s="195"/>
      <c r="H279" s="259"/>
      <c r="I279" s="174">
        <f t="shared" ref="I279" si="110">+E279*H279</f>
        <v>0</v>
      </c>
    </row>
    <row r="280" spans="2:13" ht="13.5" x14ac:dyDescent="0.2">
      <c r="B280" s="219" t="s">
        <v>211</v>
      </c>
      <c r="C280" s="220" t="s">
        <v>110</v>
      </c>
      <c r="D280" s="221" t="s">
        <v>10</v>
      </c>
      <c r="E280" s="194">
        <v>4.5199999999999996</v>
      </c>
      <c r="F280" s="195"/>
      <c r="G280" s="195"/>
      <c r="H280" s="259"/>
      <c r="I280" s="174">
        <f t="shared" ref="I280" si="111">ROUND(E280*H280,2)</f>
        <v>0</v>
      </c>
    </row>
    <row r="281" spans="2:13" ht="13.5" x14ac:dyDescent="0.2">
      <c r="B281" s="219"/>
      <c r="C281" s="217" t="s">
        <v>116</v>
      </c>
      <c r="D281" s="221"/>
      <c r="E281" s="194"/>
      <c r="F281" s="195"/>
      <c r="G281" s="195"/>
      <c r="H281" s="259"/>
      <c r="I281" s="174"/>
    </row>
    <row r="282" spans="2:13" ht="13.5" x14ac:dyDescent="0.2">
      <c r="B282" s="219" t="s">
        <v>115</v>
      </c>
      <c r="C282" s="220" t="s">
        <v>110</v>
      </c>
      <c r="D282" s="221" t="s">
        <v>9</v>
      </c>
      <c r="E282" s="194">
        <v>3</v>
      </c>
      <c r="F282" s="195"/>
      <c r="G282" s="195"/>
      <c r="H282" s="259"/>
      <c r="I282" s="174">
        <f t="shared" ref="I282" si="112">ROUND(E282*H282,2)</f>
        <v>0</v>
      </c>
    </row>
    <row r="283" spans="2:13" ht="13.5" x14ac:dyDescent="0.2">
      <c r="B283" s="219"/>
      <c r="C283" s="217" t="s">
        <v>114</v>
      </c>
      <c r="D283" s="221"/>
      <c r="E283" s="194"/>
      <c r="F283" s="195"/>
      <c r="G283" s="195"/>
      <c r="H283" s="259"/>
      <c r="I283" s="174"/>
    </row>
    <row r="284" spans="2:13" ht="13.5" x14ac:dyDescent="0.2">
      <c r="B284" s="219" t="s">
        <v>113</v>
      </c>
      <c r="C284" s="220" t="s">
        <v>110</v>
      </c>
      <c r="D284" s="221" t="s">
        <v>9</v>
      </c>
      <c r="E284" s="194">
        <v>2</v>
      </c>
      <c r="F284" s="195"/>
      <c r="G284" s="195"/>
      <c r="H284" s="259"/>
      <c r="I284" s="174">
        <f t="shared" ref="I284" si="113">ROUND(E284*H284,2)</f>
        <v>0</v>
      </c>
    </row>
    <row r="285" spans="2:13" ht="13.5" x14ac:dyDescent="0.2">
      <c r="B285" s="219"/>
      <c r="C285" s="217" t="s">
        <v>112</v>
      </c>
      <c r="D285" s="221"/>
      <c r="E285" s="194"/>
      <c r="F285" s="195"/>
      <c r="G285" s="195"/>
      <c r="H285" s="259"/>
      <c r="I285" s="174"/>
    </row>
    <row r="286" spans="2:13" ht="13.5" x14ac:dyDescent="0.2">
      <c r="B286" s="219" t="s">
        <v>111</v>
      </c>
      <c r="C286" s="220" t="s">
        <v>110</v>
      </c>
      <c r="D286" s="221" t="s">
        <v>9</v>
      </c>
      <c r="E286" s="194">
        <v>1</v>
      </c>
      <c r="F286" s="195"/>
      <c r="G286" s="195"/>
      <c r="H286" s="259"/>
      <c r="I286" s="174">
        <f t="shared" ref="I286" si="114">ROUND(E286*H286,2)</f>
        <v>0</v>
      </c>
    </row>
    <row r="287" spans="2:13" ht="13.5" x14ac:dyDescent="0.2">
      <c r="B287" s="216" t="s">
        <v>103</v>
      </c>
      <c r="C287" s="217" t="s">
        <v>102</v>
      </c>
      <c r="D287" s="221"/>
      <c r="E287" s="194"/>
      <c r="F287" s="195"/>
      <c r="G287" s="195"/>
      <c r="H287" s="259"/>
      <c r="I287" s="174"/>
    </row>
    <row r="288" spans="2:13" ht="13.5" x14ac:dyDescent="0.2">
      <c r="B288" s="219" t="s">
        <v>101</v>
      </c>
      <c r="C288" s="220" t="s">
        <v>95</v>
      </c>
      <c r="D288" s="221" t="s">
        <v>9</v>
      </c>
      <c r="E288" s="194">
        <v>2</v>
      </c>
      <c r="F288" s="195"/>
      <c r="G288" s="195"/>
      <c r="H288" s="259"/>
      <c r="I288" s="174">
        <f t="shared" ref="I288" si="115">ROUND(E288*H288,2)</f>
        <v>0</v>
      </c>
    </row>
    <row r="289" spans="2:9" ht="13.5" x14ac:dyDescent="0.2">
      <c r="B289" s="216" t="s">
        <v>100</v>
      </c>
      <c r="C289" s="217" t="s">
        <v>99</v>
      </c>
      <c r="D289" s="221"/>
      <c r="E289" s="194"/>
      <c r="F289" s="195"/>
      <c r="G289" s="195"/>
      <c r="H289" s="259"/>
      <c r="I289" s="174"/>
    </row>
    <row r="290" spans="2:9" ht="13.5" x14ac:dyDescent="0.2">
      <c r="B290" s="219" t="s">
        <v>98</v>
      </c>
      <c r="C290" s="220" t="s">
        <v>95</v>
      </c>
      <c r="D290" s="221" t="s">
        <v>9</v>
      </c>
      <c r="E290" s="194">
        <v>4</v>
      </c>
      <c r="F290" s="195"/>
      <c r="G290" s="195"/>
      <c r="H290" s="259"/>
      <c r="I290" s="174">
        <f t="shared" ref="I290" si="116">ROUND(E290*H290,2)</f>
        <v>0</v>
      </c>
    </row>
    <row r="291" spans="2:9" ht="13.5" x14ac:dyDescent="0.2">
      <c r="B291" s="216" t="s">
        <v>97</v>
      </c>
      <c r="C291" s="217" t="s">
        <v>23</v>
      </c>
      <c r="D291" s="221"/>
      <c r="E291" s="194"/>
      <c r="F291" s="195"/>
      <c r="G291" s="195"/>
      <c r="H291" s="259"/>
      <c r="I291" s="174"/>
    </row>
    <row r="292" spans="2:9" ht="13.5" x14ac:dyDescent="0.2">
      <c r="B292" s="219" t="s">
        <v>96</v>
      </c>
      <c r="C292" s="220" t="s">
        <v>95</v>
      </c>
      <c r="D292" s="221" t="s">
        <v>9</v>
      </c>
      <c r="E292" s="194">
        <v>3</v>
      </c>
      <c r="F292" s="195"/>
      <c r="G292" s="195"/>
      <c r="H292" s="259"/>
      <c r="I292" s="174">
        <f t="shared" ref="I292" si="117">ROUND(E292*H292,2)</f>
        <v>0</v>
      </c>
    </row>
    <row r="293" spans="2:9" ht="13.5" x14ac:dyDescent="0.2">
      <c r="B293" s="216" t="s">
        <v>94</v>
      </c>
      <c r="C293" s="217" t="s">
        <v>93</v>
      </c>
      <c r="D293" s="221"/>
      <c r="E293" s="194"/>
      <c r="F293" s="195"/>
      <c r="G293" s="195"/>
      <c r="H293" s="259"/>
      <c r="I293" s="174"/>
    </row>
    <row r="294" spans="2:9" ht="13.5" x14ac:dyDescent="0.2">
      <c r="B294" s="219" t="s">
        <v>92</v>
      </c>
      <c r="C294" s="220" t="s">
        <v>91</v>
      </c>
      <c r="D294" s="221" t="s">
        <v>9</v>
      </c>
      <c r="E294" s="194">
        <v>12</v>
      </c>
      <c r="F294" s="195"/>
      <c r="G294" s="195"/>
      <c r="H294" s="259"/>
      <c r="I294" s="174">
        <f t="shared" ref="I294" si="118">ROUND(E294*H294,2)</f>
        <v>0</v>
      </c>
    </row>
    <row r="295" spans="2:9" ht="13.5" x14ac:dyDescent="0.2">
      <c r="B295" s="201" t="s">
        <v>300</v>
      </c>
      <c r="C295" s="193" t="s">
        <v>433</v>
      </c>
      <c r="D295" s="202"/>
      <c r="E295" s="194"/>
      <c r="F295" s="195"/>
      <c r="G295" s="195"/>
      <c r="H295" s="259"/>
      <c r="I295" s="174"/>
    </row>
    <row r="296" spans="2:9" ht="13.5" x14ac:dyDescent="0.2">
      <c r="B296" s="203" t="s">
        <v>299</v>
      </c>
      <c r="C296" s="198" t="s">
        <v>321</v>
      </c>
      <c r="D296" s="202" t="s">
        <v>9</v>
      </c>
      <c r="E296" s="194">
        <v>2</v>
      </c>
      <c r="F296" s="195"/>
      <c r="G296" s="195"/>
      <c r="H296" s="259"/>
      <c r="I296" s="174">
        <f t="shared" ref="I296" si="119">ROUND(E296*H296,2)</f>
        <v>0</v>
      </c>
    </row>
    <row r="297" spans="2:9" ht="13.5" x14ac:dyDescent="0.2">
      <c r="B297" s="192" t="s">
        <v>193</v>
      </c>
      <c r="C297" s="193" t="s">
        <v>192</v>
      </c>
      <c r="D297" s="194"/>
      <c r="E297" s="194"/>
      <c r="F297" s="195"/>
      <c r="G297" s="195"/>
      <c r="H297" s="259"/>
      <c r="I297" s="174"/>
    </row>
    <row r="298" spans="2:9" ht="13.5" x14ac:dyDescent="0.25">
      <c r="B298" s="197" t="s">
        <v>232</v>
      </c>
      <c r="C298" s="200" t="s">
        <v>349</v>
      </c>
      <c r="D298" s="194" t="s">
        <v>9</v>
      </c>
      <c r="E298" s="194">
        <v>2</v>
      </c>
      <c r="F298" s="195"/>
      <c r="G298" s="195"/>
      <c r="H298" s="259"/>
      <c r="I298" s="174">
        <f t="shared" ref="I298" si="120">ROUND(E298*H298,2)</f>
        <v>0</v>
      </c>
    </row>
    <row r="299" spans="2:9" ht="13.5" x14ac:dyDescent="0.25">
      <c r="B299" s="197"/>
      <c r="C299" s="200"/>
      <c r="D299" s="194"/>
      <c r="E299" s="194"/>
      <c r="F299" s="195"/>
      <c r="G299" s="195"/>
      <c r="H299" s="260" t="s">
        <v>65</v>
      </c>
      <c r="I299" s="241">
        <f>SUM(I248:I298)</f>
        <v>0</v>
      </c>
    </row>
    <row r="300" spans="2:9" ht="13.5" x14ac:dyDescent="0.2">
      <c r="B300" s="175"/>
      <c r="C300" s="179" t="s">
        <v>383</v>
      </c>
      <c r="D300" s="178"/>
      <c r="E300" s="194"/>
      <c r="F300" s="195"/>
      <c r="G300" s="195"/>
      <c r="H300" s="259"/>
      <c r="I300" s="174"/>
    </row>
    <row r="301" spans="2:9" ht="13.5" x14ac:dyDescent="0.2">
      <c r="B301" s="223" t="s">
        <v>90</v>
      </c>
      <c r="C301" s="172" t="s">
        <v>338</v>
      </c>
      <c r="D301" s="173" t="s">
        <v>12</v>
      </c>
      <c r="E301" s="194">
        <v>12.25</v>
      </c>
      <c r="F301" s="195"/>
      <c r="G301" s="195"/>
      <c r="H301" s="259"/>
      <c r="I301" s="174">
        <f t="shared" ref="I301" si="121">ROUND(E301*H301,2)</f>
        <v>0</v>
      </c>
    </row>
    <row r="302" spans="2:9" ht="27" x14ac:dyDescent="0.25">
      <c r="B302" s="188" t="s">
        <v>339</v>
      </c>
      <c r="C302" s="224" t="s">
        <v>251</v>
      </c>
      <c r="D302" s="178"/>
      <c r="E302" s="194"/>
      <c r="F302" s="195"/>
      <c r="G302" s="195"/>
      <c r="H302" s="264"/>
      <c r="I302" s="174"/>
    </row>
    <row r="303" spans="2:9" ht="13.5" x14ac:dyDescent="0.25">
      <c r="B303" s="175" t="s">
        <v>340</v>
      </c>
      <c r="C303" s="176" t="s">
        <v>248</v>
      </c>
      <c r="D303" s="178" t="s">
        <v>11</v>
      </c>
      <c r="E303" s="226">
        <v>1.8374999999999999</v>
      </c>
      <c r="F303" s="195"/>
      <c r="G303" s="195"/>
      <c r="H303" s="265"/>
      <c r="I303" s="174">
        <f t="shared" ref="I303" si="122">ROUND(E303*H303,2)</f>
        <v>0</v>
      </c>
    </row>
    <row r="304" spans="2:9" ht="13.5" x14ac:dyDescent="0.25">
      <c r="B304" s="188" t="s">
        <v>341</v>
      </c>
      <c r="C304" s="224" t="s">
        <v>342</v>
      </c>
      <c r="D304" s="178"/>
      <c r="E304" s="202"/>
      <c r="F304" s="198"/>
      <c r="G304" s="198"/>
      <c r="H304" s="262"/>
      <c r="I304" s="174"/>
    </row>
    <row r="305" spans="2:9" ht="27" x14ac:dyDescent="0.25">
      <c r="B305" s="175" t="s">
        <v>343</v>
      </c>
      <c r="C305" s="176" t="s">
        <v>344</v>
      </c>
      <c r="D305" s="178" t="s">
        <v>11</v>
      </c>
      <c r="E305" s="202">
        <v>2.4576000000000007</v>
      </c>
      <c r="F305" s="198"/>
      <c r="G305" s="198"/>
      <c r="H305" s="262"/>
      <c r="I305" s="174">
        <f t="shared" ref="I305" si="123">ROUND(E305*H305,2)</f>
        <v>0</v>
      </c>
    </row>
    <row r="306" spans="2:9" ht="13.5" x14ac:dyDescent="0.25">
      <c r="B306" s="188" t="s">
        <v>253</v>
      </c>
      <c r="C306" s="224" t="s">
        <v>86</v>
      </c>
      <c r="D306" s="178"/>
      <c r="E306" s="202"/>
      <c r="F306" s="198"/>
      <c r="G306" s="198"/>
      <c r="H306" s="262"/>
      <c r="I306" s="174"/>
    </row>
    <row r="307" spans="2:9" ht="13.5" x14ac:dyDescent="0.25">
      <c r="B307" s="175" t="s">
        <v>345</v>
      </c>
      <c r="C307" s="176" t="s">
        <v>346</v>
      </c>
      <c r="D307" s="178" t="s">
        <v>12</v>
      </c>
      <c r="E307" s="202">
        <v>1.92</v>
      </c>
      <c r="F307" s="198"/>
      <c r="G307" s="198"/>
      <c r="H307" s="262"/>
      <c r="I307" s="174">
        <f t="shared" ref="I307" si="124">ROUND(E307*H307,2)</f>
        <v>0</v>
      </c>
    </row>
    <row r="308" spans="2:9" ht="13.5" x14ac:dyDescent="0.25">
      <c r="B308" s="175"/>
      <c r="C308" s="227" t="s">
        <v>352</v>
      </c>
      <c r="D308" s="178"/>
      <c r="E308" s="202"/>
      <c r="F308" s="198"/>
      <c r="G308" s="198"/>
      <c r="H308" s="262"/>
      <c r="I308" s="174"/>
    </row>
    <row r="309" spans="2:9" ht="13.5" x14ac:dyDescent="0.25">
      <c r="B309" s="188" t="s">
        <v>353</v>
      </c>
      <c r="C309" s="224" t="s">
        <v>83</v>
      </c>
      <c r="D309" s="178"/>
      <c r="E309" s="202"/>
      <c r="F309" s="198"/>
      <c r="G309" s="198"/>
      <c r="H309" s="262"/>
      <c r="I309" s="174"/>
    </row>
    <row r="310" spans="2:9" ht="13.5" x14ac:dyDescent="0.25">
      <c r="B310" s="175" t="s">
        <v>354</v>
      </c>
      <c r="C310" s="176" t="s">
        <v>252</v>
      </c>
      <c r="D310" s="178" t="s">
        <v>11</v>
      </c>
      <c r="E310" s="202">
        <v>1.5360000000000003</v>
      </c>
      <c r="F310" s="198"/>
      <c r="G310" s="198"/>
      <c r="H310" s="262"/>
      <c r="I310" s="174">
        <f t="shared" ref="I310:I315" si="125">ROUND(E310*H310,2)</f>
        <v>0</v>
      </c>
    </row>
    <row r="311" spans="2:9" ht="13.5" x14ac:dyDescent="0.25">
      <c r="B311" s="175" t="s">
        <v>77</v>
      </c>
      <c r="C311" s="176" t="s">
        <v>254</v>
      </c>
      <c r="D311" s="178" t="s">
        <v>39</v>
      </c>
      <c r="E311" s="194">
        <v>58.163199999999996</v>
      </c>
      <c r="F311" s="195"/>
      <c r="G311" s="195"/>
      <c r="H311" s="259"/>
      <c r="I311" s="174">
        <f t="shared" si="125"/>
        <v>0</v>
      </c>
    </row>
    <row r="312" spans="2:9" ht="13.5" x14ac:dyDescent="0.25">
      <c r="B312" s="175" t="s">
        <v>356</v>
      </c>
      <c r="C312" s="176" t="s">
        <v>357</v>
      </c>
      <c r="D312" s="178" t="s">
        <v>9</v>
      </c>
      <c r="E312" s="194">
        <v>1</v>
      </c>
      <c r="F312" s="195"/>
      <c r="G312" s="195"/>
      <c r="H312" s="259"/>
      <c r="I312" s="174">
        <f t="shared" si="125"/>
        <v>0</v>
      </c>
    </row>
    <row r="313" spans="2:9" ht="27" x14ac:dyDescent="0.25">
      <c r="B313" s="175" t="s">
        <v>358</v>
      </c>
      <c r="C313" s="176" t="s">
        <v>359</v>
      </c>
      <c r="D313" s="178" t="s">
        <v>9</v>
      </c>
      <c r="E313" s="202">
        <v>1</v>
      </c>
      <c r="F313" s="198"/>
      <c r="G313" s="198"/>
      <c r="H313" s="262"/>
      <c r="I313" s="174">
        <f t="shared" si="125"/>
        <v>0</v>
      </c>
    </row>
    <row r="314" spans="2:9" ht="13.5" x14ac:dyDescent="0.25">
      <c r="B314" s="175" t="s">
        <v>360</v>
      </c>
      <c r="C314" s="176" t="s">
        <v>361</v>
      </c>
      <c r="D314" s="178" t="s">
        <v>9</v>
      </c>
      <c r="E314" s="202">
        <v>1</v>
      </c>
      <c r="F314" s="198"/>
      <c r="G314" s="198"/>
      <c r="H314" s="262"/>
      <c r="I314" s="174">
        <f t="shared" si="125"/>
        <v>0</v>
      </c>
    </row>
    <row r="315" spans="2:9" ht="27" x14ac:dyDescent="0.25">
      <c r="B315" s="175" t="s">
        <v>362</v>
      </c>
      <c r="C315" s="176" t="s">
        <v>384</v>
      </c>
      <c r="D315" s="178" t="s">
        <v>9</v>
      </c>
      <c r="E315" s="194">
        <v>1</v>
      </c>
      <c r="F315" s="195"/>
      <c r="G315" s="195"/>
      <c r="H315" s="259"/>
      <c r="I315" s="174">
        <f t="shared" si="125"/>
        <v>0</v>
      </c>
    </row>
    <row r="316" spans="2:9" ht="13.5" x14ac:dyDescent="0.25">
      <c r="B316" s="175"/>
      <c r="C316" s="176"/>
      <c r="D316" s="178"/>
      <c r="E316" s="194"/>
      <c r="F316" s="195"/>
      <c r="G316" s="195"/>
      <c r="H316" s="260" t="s">
        <v>65</v>
      </c>
      <c r="I316" s="241">
        <f>SUM(I300:I315)</f>
        <v>0</v>
      </c>
    </row>
    <row r="317" spans="2:9" ht="13.5" x14ac:dyDescent="0.2">
      <c r="B317" s="228"/>
      <c r="C317" s="179" t="s">
        <v>385</v>
      </c>
      <c r="D317" s="229"/>
      <c r="E317" s="202"/>
      <c r="F317" s="198"/>
      <c r="G317" s="198"/>
      <c r="H317" s="262"/>
      <c r="I317" s="196"/>
    </row>
    <row r="318" spans="2:9" s="30" customFormat="1" ht="13.5" x14ac:dyDescent="0.2">
      <c r="B318" s="175" t="s">
        <v>90</v>
      </c>
      <c r="C318" s="185" t="s">
        <v>13</v>
      </c>
      <c r="D318" s="178" t="s">
        <v>12</v>
      </c>
      <c r="E318" s="194">
        <v>1063.6320000000001</v>
      </c>
      <c r="F318" s="195"/>
      <c r="G318" s="195"/>
      <c r="H318" s="259"/>
      <c r="I318" s="174">
        <f t="shared" ref="I318" si="126">ROUND(E318*H318,2)</f>
        <v>0</v>
      </c>
    </row>
    <row r="319" spans="2:9" ht="27" x14ac:dyDescent="0.2">
      <c r="B319" s="188" t="s">
        <v>145</v>
      </c>
      <c r="C319" s="189" t="s">
        <v>144</v>
      </c>
      <c r="D319" s="178"/>
      <c r="E319" s="194"/>
      <c r="F319" s="195"/>
      <c r="G319" s="195"/>
      <c r="H319" s="259"/>
      <c r="I319" s="174"/>
    </row>
    <row r="320" spans="2:9" ht="13.5" x14ac:dyDescent="0.2">
      <c r="B320" s="238" t="s">
        <v>143</v>
      </c>
      <c r="C320" s="185" t="s">
        <v>142</v>
      </c>
      <c r="D320" s="178" t="s">
        <v>11</v>
      </c>
      <c r="E320" s="194">
        <v>382.90752000000003</v>
      </c>
      <c r="F320" s="195"/>
      <c r="G320" s="195"/>
      <c r="H320" s="259"/>
      <c r="I320" s="174">
        <f t="shared" ref="I320" si="127">ROUND(E320*H320,2)</f>
        <v>0</v>
      </c>
    </row>
    <row r="321" spans="2:9" s="30" customFormat="1" ht="27" x14ac:dyDescent="0.2">
      <c r="B321" s="239" t="s">
        <v>427</v>
      </c>
      <c r="C321" s="189" t="s">
        <v>430</v>
      </c>
      <c r="D321" s="178"/>
      <c r="E321" s="194"/>
      <c r="F321" s="195"/>
      <c r="G321" s="195"/>
      <c r="H321" s="259"/>
      <c r="I321" s="174"/>
    </row>
    <row r="322" spans="2:9" ht="13.5" x14ac:dyDescent="0.2">
      <c r="B322" s="238" t="s">
        <v>428</v>
      </c>
      <c r="C322" s="185" t="s">
        <v>248</v>
      </c>
      <c r="D322" s="178" t="s">
        <v>11</v>
      </c>
      <c r="E322" s="194">
        <v>255.27168000000003</v>
      </c>
      <c r="F322" s="195"/>
      <c r="G322" s="195"/>
      <c r="H322" s="259"/>
      <c r="I322" s="174">
        <f t="shared" ref="I322" si="128">ROUND(E322*H322,2)</f>
        <v>0</v>
      </c>
    </row>
    <row r="323" spans="2:9" ht="13.5" x14ac:dyDescent="0.2">
      <c r="B323" s="188" t="s">
        <v>140</v>
      </c>
      <c r="C323" s="189" t="s">
        <v>249</v>
      </c>
      <c r="D323" s="178"/>
      <c r="E323" s="202"/>
      <c r="F323" s="198"/>
      <c r="G323" s="198"/>
      <c r="H323" s="262"/>
      <c r="I323" s="174"/>
    </row>
    <row r="324" spans="2:9" ht="13.5" x14ac:dyDescent="0.2">
      <c r="B324" s="175" t="s">
        <v>139</v>
      </c>
      <c r="C324" s="185" t="s">
        <v>138</v>
      </c>
      <c r="D324" s="178" t="s">
        <v>11</v>
      </c>
      <c r="E324" s="202">
        <v>106.36320000000001</v>
      </c>
      <c r="F324" s="198"/>
      <c r="G324" s="198"/>
      <c r="H324" s="262"/>
      <c r="I324" s="174">
        <f t="shared" ref="I324" si="129">ROUND(E324*H324,2)</f>
        <v>0</v>
      </c>
    </row>
    <row r="325" spans="2:9" s="30" customFormat="1" ht="13.5" x14ac:dyDescent="0.2">
      <c r="B325" s="188" t="s">
        <v>137</v>
      </c>
      <c r="C325" s="189" t="s">
        <v>136</v>
      </c>
      <c r="D325" s="178"/>
      <c r="E325" s="202"/>
      <c r="F325" s="198"/>
      <c r="G325" s="198"/>
      <c r="H325" s="262"/>
      <c r="I325" s="174"/>
    </row>
    <row r="326" spans="2:9" ht="13.5" x14ac:dyDescent="0.2">
      <c r="B326" s="175" t="s">
        <v>135</v>
      </c>
      <c r="C326" s="185" t="s">
        <v>134</v>
      </c>
      <c r="D326" s="178" t="s">
        <v>11</v>
      </c>
      <c r="E326" s="202">
        <v>531.81600000000003</v>
      </c>
      <c r="F326" s="198"/>
      <c r="G326" s="198"/>
      <c r="H326" s="262"/>
      <c r="I326" s="174">
        <f t="shared" ref="I326" si="130">ROUND(E326*H326,2)</f>
        <v>0</v>
      </c>
    </row>
    <row r="327" spans="2:9" ht="27" x14ac:dyDescent="0.2">
      <c r="B327" s="188" t="s">
        <v>386</v>
      </c>
      <c r="C327" s="189" t="s">
        <v>387</v>
      </c>
      <c r="D327" s="178"/>
      <c r="E327" s="202"/>
      <c r="F327" s="198"/>
      <c r="G327" s="198"/>
      <c r="H327" s="262"/>
      <c r="I327" s="174"/>
    </row>
    <row r="328" spans="2:9" ht="13.5" x14ac:dyDescent="0.2">
      <c r="B328" s="175" t="s">
        <v>388</v>
      </c>
      <c r="C328" s="185" t="s">
        <v>389</v>
      </c>
      <c r="D328" s="178" t="s">
        <v>261</v>
      </c>
      <c r="E328" s="202">
        <v>120</v>
      </c>
      <c r="F328" s="198"/>
      <c r="G328" s="198"/>
      <c r="H328" s="262"/>
      <c r="I328" s="174">
        <f t="shared" ref="I328" si="131">ROUND(E328*H328,2)</f>
        <v>0</v>
      </c>
    </row>
    <row r="329" spans="2:9" s="30" customFormat="1" ht="27" x14ac:dyDescent="0.2">
      <c r="B329" s="188" t="s">
        <v>133</v>
      </c>
      <c r="C329" s="189" t="s">
        <v>132</v>
      </c>
      <c r="D329" s="178"/>
      <c r="E329" s="202"/>
      <c r="F329" s="198"/>
      <c r="G329" s="198"/>
      <c r="H329" s="262"/>
      <c r="I329" s="174"/>
    </row>
    <row r="330" spans="2:9" ht="13.5" x14ac:dyDescent="0.2">
      <c r="B330" s="175" t="s">
        <v>335</v>
      </c>
      <c r="C330" s="185" t="s">
        <v>288</v>
      </c>
      <c r="D330" s="178" t="s">
        <v>10</v>
      </c>
      <c r="E330" s="202">
        <v>1652.72</v>
      </c>
      <c r="F330" s="198"/>
      <c r="G330" s="198"/>
      <c r="H330" s="262"/>
      <c r="I330" s="174">
        <f t="shared" ref="I330" si="132">ROUND(E330*H330,2)</f>
        <v>0</v>
      </c>
    </row>
    <row r="331" spans="2:9" ht="13.5" x14ac:dyDescent="0.2">
      <c r="B331" s="188" t="s">
        <v>209</v>
      </c>
      <c r="C331" s="189" t="s">
        <v>250</v>
      </c>
      <c r="D331" s="178"/>
      <c r="E331" s="202"/>
      <c r="F331" s="198"/>
      <c r="G331" s="198"/>
      <c r="H331" s="262"/>
      <c r="I331" s="174"/>
    </row>
    <row r="332" spans="2:9" ht="13.5" x14ac:dyDescent="0.2">
      <c r="B332" s="197" t="s">
        <v>379</v>
      </c>
      <c r="C332" s="198" t="s">
        <v>372</v>
      </c>
      <c r="D332" s="194" t="s">
        <v>10</v>
      </c>
      <c r="E332" s="202">
        <v>1652.72</v>
      </c>
      <c r="F332" s="198"/>
      <c r="G332" s="198"/>
      <c r="H332" s="262"/>
      <c r="I332" s="174">
        <f t="shared" ref="I332" si="133">ROUND(E332*H332,2)</f>
        <v>0</v>
      </c>
    </row>
    <row r="333" spans="2:9" ht="13.5" x14ac:dyDescent="0.2">
      <c r="B333" s="192" t="s">
        <v>390</v>
      </c>
      <c r="C333" s="193" t="s">
        <v>391</v>
      </c>
      <c r="D333" s="194"/>
      <c r="E333" s="202"/>
      <c r="F333" s="198"/>
      <c r="G333" s="198"/>
      <c r="H333" s="262"/>
      <c r="I333" s="174"/>
    </row>
    <row r="334" spans="2:9" ht="13.5" x14ac:dyDescent="0.2">
      <c r="B334" s="197" t="s">
        <v>392</v>
      </c>
      <c r="C334" s="198" t="s">
        <v>393</v>
      </c>
      <c r="D334" s="194" t="s">
        <v>10</v>
      </c>
      <c r="E334" s="202">
        <v>120</v>
      </c>
      <c r="F334" s="198"/>
      <c r="G334" s="198"/>
      <c r="H334" s="259"/>
      <c r="I334" s="174">
        <f t="shared" ref="I334" si="134">ROUND(E334*H334,2)</f>
        <v>0</v>
      </c>
    </row>
    <row r="335" spans="2:9" ht="13.5" x14ac:dyDescent="0.2">
      <c r="B335" s="197"/>
      <c r="C335" s="193" t="s">
        <v>424</v>
      </c>
      <c r="D335" s="194"/>
      <c r="E335" s="202"/>
      <c r="F335" s="198"/>
      <c r="G335" s="198"/>
      <c r="H335" s="259"/>
      <c r="I335" s="174"/>
    </row>
    <row r="336" spans="2:9" ht="13.5" x14ac:dyDescent="0.2">
      <c r="B336" s="175" t="s">
        <v>422</v>
      </c>
      <c r="C336" s="198" t="s">
        <v>421</v>
      </c>
      <c r="D336" s="194"/>
      <c r="E336" s="202"/>
      <c r="F336" s="198"/>
      <c r="G336" s="198"/>
      <c r="H336" s="259"/>
      <c r="I336" s="174"/>
    </row>
    <row r="337" spans="2:9" ht="13.5" x14ac:dyDescent="0.2">
      <c r="B337" s="175" t="s">
        <v>423</v>
      </c>
      <c r="C337" s="185" t="s">
        <v>336</v>
      </c>
      <c r="D337" s="194" t="s">
        <v>9</v>
      </c>
      <c r="E337" s="202">
        <v>1</v>
      </c>
      <c r="F337" s="198"/>
      <c r="G337" s="198"/>
      <c r="H337" s="259"/>
      <c r="I337" s="174">
        <f t="shared" ref="I337" si="135">ROUND(E337*H337,2)</f>
        <v>0</v>
      </c>
    </row>
    <row r="338" spans="2:9" ht="27" x14ac:dyDescent="0.2">
      <c r="B338" s="188"/>
      <c r="C338" s="189" t="s">
        <v>264</v>
      </c>
      <c r="D338" s="178"/>
      <c r="E338" s="202"/>
      <c r="F338" s="198"/>
      <c r="G338" s="198"/>
      <c r="H338" s="262"/>
      <c r="I338" s="174"/>
    </row>
    <row r="339" spans="2:9" ht="13.5" x14ac:dyDescent="0.2">
      <c r="B339" s="175" t="s">
        <v>301</v>
      </c>
      <c r="C339" s="185" t="s">
        <v>373</v>
      </c>
      <c r="D339" s="178"/>
      <c r="E339" s="202"/>
      <c r="F339" s="198"/>
      <c r="G339" s="198"/>
      <c r="H339" s="262"/>
      <c r="I339" s="174"/>
    </row>
    <row r="340" spans="2:9" ht="13.5" x14ac:dyDescent="0.2">
      <c r="B340" s="175" t="s">
        <v>302</v>
      </c>
      <c r="C340" s="185" t="s">
        <v>336</v>
      </c>
      <c r="D340" s="178" t="s">
        <v>9</v>
      </c>
      <c r="E340" s="202">
        <v>8</v>
      </c>
      <c r="F340" s="198"/>
      <c r="G340" s="198"/>
      <c r="H340" s="262"/>
      <c r="I340" s="174">
        <f t="shared" ref="I340" si="136">ROUND(E340*H340,2)</f>
        <v>0</v>
      </c>
    </row>
    <row r="341" spans="2:9" ht="13.5" x14ac:dyDescent="0.2">
      <c r="B341" s="188" t="s">
        <v>125</v>
      </c>
      <c r="C341" s="189" t="s">
        <v>265</v>
      </c>
      <c r="D341" s="178"/>
      <c r="E341" s="202"/>
      <c r="F341" s="198"/>
      <c r="G341" s="198"/>
      <c r="H341" s="259"/>
      <c r="I341" s="174"/>
    </row>
    <row r="342" spans="2:9" ht="13.5" x14ac:dyDescent="0.2">
      <c r="B342" s="175" t="s">
        <v>266</v>
      </c>
      <c r="C342" s="185" t="s">
        <v>267</v>
      </c>
      <c r="D342" s="178" t="s">
        <v>59</v>
      </c>
      <c r="E342" s="202">
        <v>8</v>
      </c>
      <c r="F342" s="198"/>
      <c r="G342" s="198"/>
      <c r="H342" s="262"/>
      <c r="I342" s="174">
        <f t="shared" ref="I342" si="137">ROUND(E342*H342,2)</f>
        <v>0</v>
      </c>
    </row>
    <row r="343" spans="2:9" ht="13.5" x14ac:dyDescent="0.2">
      <c r="B343" s="188" t="s">
        <v>106</v>
      </c>
      <c r="C343" s="189" t="s">
        <v>268</v>
      </c>
      <c r="D343" s="178"/>
      <c r="E343" s="202"/>
      <c r="F343" s="198"/>
      <c r="G343" s="198"/>
      <c r="H343" s="262"/>
      <c r="I343" s="174"/>
    </row>
    <row r="344" spans="2:9" ht="13.5" x14ac:dyDescent="0.2">
      <c r="B344" s="175" t="s">
        <v>269</v>
      </c>
      <c r="C344" s="185" t="s">
        <v>270</v>
      </c>
      <c r="D344" s="178" t="s">
        <v>9</v>
      </c>
      <c r="E344" s="202">
        <v>8</v>
      </c>
      <c r="F344" s="198"/>
      <c r="G344" s="198"/>
      <c r="H344" s="262"/>
      <c r="I344" s="174">
        <f t="shared" ref="I344" si="138">ROUND(E344*H344,2)</f>
        <v>0</v>
      </c>
    </row>
    <row r="345" spans="2:9" ht="13.5" x14ac:dyDescent="0.2">
      <c r="B345" s="188" t="s">
        <v>271</v>
      </c>
      <c r="C345" s="189" t="s">
        <v>272</v>
      </c>
      <c r="D345" s="178"/>
      <c r="E345" s="202"/>
      <c r="F345" s="198"/>
      <c r="G345" s="198"/>
      <c r="H345" s="262"/>
      <c r="I345" s="174"/>
    </row>
    <row r="346" spans="2:9" ht="13.5" x14ac:dyDescent="0.2">
      <c r="B346" s="175" t="s">
        <v>273</v>
      </c>
      <c r="C346" s="185" t="s">
        <v>274</v>
      </c>
      <c r="D346" s="178" t="s">
        <v>9</v>
      </c>
      <c r="E346" s="202">
        <v>8</v>
      </c>
      <c r="F346" s="198"/>
      <c r="G346" s="198"/>
      <c r="H346" s="262"/>
      <c r="I346" s="174">
        <f t="shared" ref="I346:I353" si="139">ROUND(E346*H346,2)</f>
        <v>0</v>
      </c>
    </row>
    <row r="347" spans="2:9" ht="27" x14ac:dyDescent="0.2">
      <c r="B347" s="188" t="s">
        <v>276</v>
      </c>
      <c r="C347" s="189" t="s">
        <v>277</v>
      </c>
      <c r="D347" s="178"/>
      <c r="E347" s="202"/>
      <c r="F347" s="198"/>
      <c r="G347" s="198"/>
      <c r="H347" s="262"/>
      <c r="I347" s="174"/>
    </row>
    <row r="348" spans="2:9" ht="13.5" x14ac:dyDescent="0.2">
      <c r="B348" s="175" t="s">
        <v>278</v>
      </c>
      <c r="C348" s="185" t="s">
        <v>279</v>
      </c>
      <c r="D348" s="178" t="s">
        <v>275</v>
      </c>
      <c r="E348" s="202">
        <v>8</v>
      </c>
      <c r="F348" s="198"/>
      <c r="G348" s="198"/>
      <c r="H348" s="262"/>
      <c r="I348" s="174">
        <f t="shared" si="139"/>
        <v>0</v>
      </c>
    </row>
    <row r="349" spans="2:9" ht="13.5" x14ac:dyDescent="0.2">
      <c r="B349" s="188" t="s">
        <v>303</v>
      </c>
      <c r="C349" s="189" t="s">
        <v>280</v>
      </c>
      <c r="D349" s="178"/>
      <c r="E349" s="202"/>
      <c r="F349" s="198"/>
      <c r="G349" s="198"/>
      <c r="H349" s="266"/>
      <c r="I349" s="174"/>
    </row>
    <row r="350" spans="2:9" ht="13.5" x14ac:dyDescent="0.2">
      <c r="B350" s="175" t="s">
        <v>304</v>
      </c>
      <c r="C350" s="185" t="s">
        <v>281</v>
      </c>
      <c r="D350" s="178" t="s">
        <v>9</v>
      </c>
      <c r="E350" s="194">
        <v>8</v>
      </c>
      <c r="F350" s="195"/>
      <c r="G350" s="195"/>
      <c r="H350" s="259"/>
      <c r="I350" s="174">
        <f t="shared" si="139"/>
        <v>0</v>
      </c>
    </row>
    <row r="351" spans="2:9" ht="13.5" x14ac:dyDescent="0.2">
      <c r="B351" s="175" t="s">
        <v>305</v>
      </c>
      <c r="C351" s="185" t="s">
        <v>337</v>
      </c>
      <c r="D351" s="178" t="s">
        <v>9</v>
      </c>
      <c r="E351" s="194">
        <v>8</v>
      </c>
      <c r="F351" s="195"/>
      <c r="G351" s="195"/>
      <c r="H351" s="259"/>
      <c r="I351" s="174">
        <f t="shared" si="139"/>
        <v>0</v>
      </c>
    </row>
    <row r="352" spans="2:9" ht="13.5" x14ac:dyDescent="0.2">
      <c r="B352" s="175" t="s">
        <v>306</v>
      </c>
      <c r="C352" s="185" t="s">
        <v>282</v>
      </c>
      <c r="D352" s="178" t="s">
        <v>9</v>
      </c>
      <c r="E352" s="194">
        <v>8</v>
      </c>
      <c r="F352" s="195"/>
      <c r="G352" s="195"/>
      <c r="H352" s="259"/>
      <c r="I352" s="174">
        <f t="shared" si="139"/>
        <v>0</v>
      </c>
    </row>
    <row r="353" spans="2:9" ht="40.5" x14ac:dyDescent="0.2">
      <c r="B353" s="175" t="s">
        <v>307</v>
      </c>
      <c r="C353" s="185" t="s">
        <v>60</v>
      </c>
      <c r="D353" s="178" t="s">
        <v>9</v>
      </c>
      <c r="E353" s="194">
        <v>8</v>
      </c>
      <c r="F353" s="195"/>
      <c r="G353" s="195"/>
      <c r="H353" s="259"/>
      <c r="I353" s="174">
        <f t="shared" si="139"/>
        <v>0</v>
      </c>
    </row>
    <row r="354" spans="2:9" ht="13.5" x14ac:dyDescent="0.2">
      <c r="B354" s="197"/>
      <c r="C354" s="198"/>
      <c r="D354" s="194"/>
      <c r="E354" s="194"/>
      <c r="F354" s="195"/>
      <c r="G354" s="195"/>
      <c r="H354" s="260" t="s">
        <v>65</v>
      </c>
      <c r="I354" s="245">
        <f>SUM(I318:I353)</f>
        <v>0</v>
      </c>
    </row>
    <row r="355" spans="2:9" ht="27" x14ac:dyDescent="0.2">
      <c r="B355" s="214"/>
      <c r="C355" s="179" t="s">
        <v>394</v>
      </c>
      <c r="D355" s="215"/>
      <c r="E355" s="194"/>
      <c r="F355" s="195"/>
      <c r="G355" s="195"/>
      <c r="H355" s="259"/>
      <c r="I355" s="174"/>
    </row>
    <row r="356" spans="2:9" ht="13.5" x14ac:dyDescent="0.2">
      <c r="B356" s="175" t="s">
        <v>90</v>
      </c>
      <c r="C356" s="185" t="s">
        <v>13</v>
      </c>
      <c r="D356" s="178" t="s">
        <v>12</v>
      </c>
      <c r="E356" s="194">
        <v>18</v>
      </c>
      <c r="F356" s="195"/>
      <c r="G356" s="195"/>
      <c r="H356" s="259"/>
      <c r="I356" s="174">
        <f t="shared" ref="I356" si="140">ROUND(E356*H356,2)</f>
        <v>0</v>
      </c>
    </row>
    <row r="357" spans="2:9" ht="27" x14ac:dyDescent="0.2">
      <c r="B357" s="188" t="s">
        <v>145</v>
      </c>
      <c r="C357" s="189" t="s">
        <v>144</v>
      </c>
      <c r="D357" s="178"/>
      <c r="E357" s="194"/>
      <c r="F357" s="195"/>
      <c r="G357" s="195"/>
      <c r="H357" s="259"/>
      <c r="I357" s="174"/>
    </row>
    <row r="358" spans="2:9" ht="13.5" x14ac:dyDescent="0.2">
      <c r="B358" s="238" t="s">
        <v>143</v>
      </c>
      <c r="C358" s="185" t="s">
        <v>142</v>
      </c>
      <c r="D358" s="178" t="s">
        <v>11</v>
      </c>
      <c r="E358" s="194">
        <v>7.5599999999999987</v>
      </c>
      <c r="F358" s="195"/>
      <c r="G358" s="195"/>
      <c r="H358" s="259"/>
      <c r="I358" s="174">
        <f t="shared" ref="I358" si="141">ROUND(E358*H358,2)</f>
        <v>0</v>
      </c>
    </row>
    <row r="359" spans="2:9" ht="27" x14ac:dyDescent="0.2">
      <c r="B359" s="239" t="s">
        <v>427</v>
      </c>
      <c r="C359" s="189" t="s">
        <v>432</v>
      </c>
      <c r="D359" s="178"/>
      <c r="E359" s="194"/>
      <c r="F359" s="195"/>
      <c r="G359" s="195"/>
      <c r="H359" s="259"/>
      <c r="I359" s="174"/>
    </row>
    <row r="360" spans="2:9" ht="13.5" x14ac:dyDescent="0.2">
      <c r="B360" s="238" t="s">
        <v>428</v>
      </c>
      <c r="C360" s="185" t="s">
        <v>248</v>
      </c>
      <c r="D360" s="178" t="s">
        <v>11</v>
      </c>
      <c r="E360" s="194">
        <v>3.2399999999999998</v>
      </c>
      <c r="F360" s="195"/>
      <c r="G360" s="195"/>
      <c r="H360" s="259"/>
      <c r="I360" s="174">
        <f t="shared" ref="I360" si="142">ROUND(E360*H360,2)</f>
        <v>0</v>
      </c>
    </row>
    <row r="361" spans="2:9" ht="13.5" x14ac:dyDescent="0.2">
      <c r="B361" s="188" t="s">
        <v>140</v>
      </c>
      <c r="C361" s="189" t="s">
        <v>249</v>
      </c>
      <c r="D361" s="178"/>
      <c r="E361" s="194"/>
      <c r="F361" s="195"/>
      <c r="G361" s="195"/>
      <c r="H361" s="259"/>
      <c r="I361" s="174"/>
    </row>
    <row r="362" spans="2:9" ht="13.5" x14ac:dyDescent="0.2">
      <c r="B362" s="175" t="s">
        <v>139</v>
      </c>
      <c r="C362" s="185" t="s">
        <v>138</v>
      </c>
      <c r="D362" s="178" t="s">
        <v>11</v>
      </c>
      <c r="E362" s="194">
        <v>1.8</v>
      </c>
      <c r="F362" s="195"/>
      <c r="G362" s="195"/>
      <c r="H362" s="259"/>
      <c r="I362" s="174">
        <f t="shared" ref="I362" si="143">ROUND(E362*H362,2)</f>
        <v>0</v>
      </c>
    </row>
    <row r="363" spans="2:9" ht="13.5" x14ac:dyDescent="0.2">
      <c r="B363" s="188" t="s">
        <v>137</v>
      </c>
      <c r="C363" s="189" t="s">
        <v>136</v>
      </c>
      <c r="D363" s="178"/>
      <c r="E363" s="194"/>
      <c r="F363" s="195"/>
      <c r="G363" s="195"/>
      <c r="H363" s="259"/>
      <c r="I363" s="174"/>
    </row>
    <row r="364" spans="2:9" ht="13.5" x14ac:dyDescent="0.2">
      <c r="B364" s="175" t="s">
        <v>135</v>
      </c>
      <c r="C364" s="185" t="s">
        <v>134</v>
      </c>
      <c r="D364" s="178" t="s">
        <v>11</v>
      </c>
      <c r="E364" s="194">
        <v>9</v>
      </c>
      <c r="F364" s="195"/>
      <c r="G364" s="195"/>
      <c r="H364" s="259"/>
      <c r="I364" s="174">
        <f t="shared" ref="I364" si="144">ROUND(E364*H364,2)</f>
        <v>0</v>
      </c>
    </row>
    <row r="365" spans="2:9" ht="27" x14ac:dyDescent="0.2">
      <c r="B365" s="188" t="s">
        <v>133</v>
      </c>
      <c r="C365" s="189" t="s">
        <v>132</v>
      </c>
      <c r="D365" s="178"/>
      <c r="E365" s="194"/>
      <c r="F365" s="195"/>
      <c r="G365" s="195"/>
      <c r="H365" s="259"/>
      <c r="I365" s="174"/>
    </row>
    <row r="366" spans="2:9" ht="13.5" x14ac:dyDescent="0.2">
      <c r="B366" s="175" t="s">
        <v>335</v>
      </c>
      <c r="C366" s="185" t="s">
        <v>328</v>
      </c>
      <c r="D366" s="178" t="s">
        <v>10</v>
      </c>
      <c r="E366" s="194">
        <v>30</v>
      </c>
      <c r="F366" s="195"/>
      <c r="G366" s="195"/>
      <c r="H366" s="259"/>
      <c r="I366" s="174">
        <f t="shared" ref="I366" si="145">ROUND(E366*H366,2)</f>
        <v>0</v>
      </c>
    </row>
    <row r="367" spans="2:9" ht="13.5" x14ac:dyDescent="0.2">
      <c r="B367" s="216" t="s">
        <v>121</v>
      </c>
      <c r="C367" s="217" t="s">
        <v>120</v>
      </c>
      <c r="D367" s="218"/>
      <c r="E367" s="194"/>
      <c r="F367" s="195"/>
      <c r="G367" s="195"/>
      <c r="H367" s="259"/>
      <c r="I367" s="174"/>
    </row>
    <row r="368" spans="2:9" ht="13.5" x14ac:dyDescent="0.2">
      <c r="B368" s="219" t="s">
        <v>395</v>
      </c>
      <c r="C368" s="220" t="s">
        <v>318</v>
      </c>
      <c r="D368" s="221" t="s">
        <v>9</v>
      </c>
      <c r="E368" s="194">
        <v>3</v>
      </c>
      <c r="F368" s="195"/>
      <c r="G368" s="195"/>
      <c r="H368" s="259"/>
      <c r="I368" s="174">
        <f t="shared" ref="I368" si="146">ROUND(E368*H368,2)</f>
        <v>0</v>
      </c>
    </row>
    <row r="369" spans="2:11" ht="27" x14ac:dyDescent="0.2">
      <c r="B369" s="216" t="s">
        <v>128</v>
      </c>
      <c r="C369" s="217" t="s">
        <v>127</v>
      </c>
      <c r="D369" s="218"/>
      <c r="E369" s="194"/>
      <c r="F369" s="195"/>
      <c r="G369" s="195"/>
      <c r="H369" s="259"/>
      <c r="I369" s="174"/>
    </row>
    <row r="370" spans="2:11" ht="13.5" x14ac:dyDescent="0.2">
      <c r="B370" s="219" t="s">
        <v>396</v>
      </c>
      <c r="C370" s="220" t="s">
        <v>318</v>
      </c>
      <c r="D370" s="222" t="s">
        <v>10</v>
      </c>
      <c r="E370" s="194">
        <v>4.5199999999999996</v>
      </c>
      <c r="F370" s="195"/>
      <c r="G370" s="195"/>
      <c r="H370" s="259"/>
      <c r="I370" s="174">
        <f t="shared" ref="I370" si="147">ROUND(E370*H370,2)</f>
        <v>0</v>
      </c>
    </row>
    <row r="371" spans="2:11" ht="13.5" x14ac:dyDescent="0.2">
      <c r="B371" s="216" t="s">
        <v>216</v>
      </c>
      <c r="C371" s="217" t="s">
        <v>126</v>
      </c>
      <c r="D371" s="218"/>
      <c r="E371" s="194"/>
      <c r="F371" s="195"/>
      <c r="G371" s="195"/>
      <c r="H371" s="259"/>
      <c r="I371" s="174"/>
    </row>
    <row r="372" spans="2:11" ht="13.5" x14ac:dyDescent="0.2">
      <c r="B372" s="219" t="s">
        <v>397</v>
      </c>
      <c r="C372" s="220" t="s">
        <v>398</v>
      </c>
      <c r="D372" s="221" t="s">
        <v>9</v>
      </c>
      <c r="E372" s="194">
        <v>4</v>
      </c>
      <c r="F372" s="195"/>
      <c r="G372" s="195"/>
      <c r="H372" s="259"/>
      <c r="I372" s="174">
        <f t="shared" ref="I372" si="148">ROUND(E372*H372,2)</f>
        <v>0</v>
      </c>
    </row>
    <row r="373" spans="2:11" ht="13.5" x14ac:dyDescent="0.2">
      <c r="B373" s="188" t="s">
        <v>209</v>
      </c>
      <c r="C373" s="189" t="s">
        <v>250</v>
      </c>
      <c r="D373" s="178"/>
      <c r="E373" s="194"/>
      <c r="F373" s="195"/>
      <c r="G373" s="195"/>
      <c r="H373" s="259"/>
      <c r="I373" s="174">
        <f t="shared" ref="I373" si="149">+E373*H373</f>
        <v>0</v>
      </c>
    </row>
    <row r="374" spans="2:11" ht="13.5" x14ac:dyDescent="0.2">
      <c r="B374" s="197" t="s">
        <v>379</v>
      </c>
      <c r="C374" s="198" t="s">
        <v>372</v>
      </c>
      <c r="D374" s="194" t="s">
        <v>10</v>
      </c>
      <c r="E374" s="194">
        <v>30</v>
      </c>
      <c r="F374" s="195"/>
      <c r="G374" s="195"/>
      <c r="H374" s="259"/>
      <c r="I374" s="174">
        <f t="shared" ref="I374" si="150">ROUND(E374*H374,2)</f>
        <v>0</v>
      </c>
    </row>
    <row r="375" spans="2:11" ht="27" x14ac:dyDescent="0.2">
      <c r="B375" s="188"/>
      <c r="C375" s="189" t="s">
        <v>264</v>
      </c>
      <c r="D375" s="178"/>
      <c r="E375" s="194"/>
      <c r="F375" s="195"/>
      <c r="G375" s="195"/>
      <c r="H375" s="259"/>
      <c r="I375" s="174"/>
      <c r="K375" s="15"/>
    </row>
    <row r="376" spans="2:11" ht="13.5" x14ac:dyDescent="0.2">
      <c r="B376" s="175" t="s">
        <v>301</v>
      </c>
      <c r="C376" s="185" t="s">
        <v>373</v>
      </c>
      <c r="D376" s="178"/>
      <c r="E376" s="194"/>
      <c r="F376" s="195"/>
      <c r="G376" s="195"/>
      <c r="H376" s="259"/>
      <c r="I376" s="174"/>
    </row>
    <row r="377" spans="2:11" ht="13.5" x14ac:dyDescent="0.2">
      <c r="B377" s="175" t="s">
        <v>302</v>
      </c>
      <c r="C377" s="185" t="s">
        <v>336</v>
      </c>
      <c r="D377" s="178" t="s">
        <v>9</v>
      </c>
      <c r="E377" s="194">
        <v>3</v>
      </c>
      <c r="F377" s="195"/>
      <c r="G377" s="195"/>
      <c r="H377" s="259"/>
      <c r="I377" s="174">
        <f t="shared" ref="I377" si="151">ROUND(E377*H377,2)</f>
        <v>0</v>
      </c>
      <c r="K377" s="15"/>
    </row>
    <row r="378" spans="2:11" ht="13.5" x14ac:dyDescent="0.2">
      <c r="B378" s="188" t="s">
        <v>125</v>
      </c>
      <c r="C378" s="189" t="s">
        <v>265</v>
      </c>
      <c r="D378" s="178"/>
      <c r="E378" s="194"/>
      <c r="F378" s="195"/>
      <c r="G378" s="195"/>
      <c r="H378" s="259"/>
      <c r="I378" s="174"/>
    </row>
    <row r="379" spans="2:11" ht="13.5" x14ac:dyDescent="0.2">
      <c r="B379" s="175" t="s">
        <v>266</v>
      </c>
      <c r="C379" s="185" t="s">
        <v>267</v>
      </c>
      <c r="D379" s="178" t="s">
        <v>59</v>
      </c>
      <c r="E379" s="194">
        <v>3</v>
      </c>
      <c r="F379" s="195"/>
      <c r="G379" s="195"/>
      <c r="H379" s="259"/>
      <c r="I379" s="174">
        <f t="shared" ref="I379" si="152">ROUND(E379*H379,2)</f>
        <v>0</v>
      </c>
    </row>
    <row r="380" spans="2:11" ht="13.5" x14ac:dyDescent="0.2">
      <c r="B380" s="188" t="s">
        <v>106</v>
      </c>
      <c r="C380" s="189" t="s">
        <v>268</v>
      </c>
      <c r="D380" s="178"/>
      <c r="E380" s="173"/>
      <c r="F380" s="173"/>
      <c r="G380" s="173"/>
      <c r="H380" s="256"/>
      <c r="I380" s="174"/>
    </row>
    <row r="381" spans="2:11" ht="13.5" x14ac:dyDescent="0.2">
      <c r="B381" s="175" t="s">
        <v>269</v>
      </c>
      <c r="C381" s="185" t="s">
        <v>270</v>
      </c>
      <c r="D381" s="178" t="s">
        <v>9</v>
      </c>
      <c r="E381" s="194">
        <v>3</v>
      </c>
      <c r="F381" s="195"/>
      <c r="G381" s="195"/>
      <c r="H381" s="267"/>
      <c r="I381" s="174">
        <f t="shared" ref="I381" si="153">ROUND(E381*H381,2)</f>
        <v>0</v>
      </c>
    </row>
    <row r="382" spans="2:11" ht="13.5" x14ac:dyDescent="0.2">
      <c r="B382" s="188" t="s">
        <v>271</v>
      </c>
      <c r="C382" s="189" t="s">
        <v>272</v>
      </c>
      <c r="D382" s="178"/>
      <c r="E382" s="194"/>
      <c r="F382" s="195"/>
      <c r="G382" s="195"/>
      <c r="H382" s="267"/>
      <c r="I382" s="174"/>
    </row>
    <row r="383" spans="2:11" ht="13.5" x14ac:dyDescent="0.2">
      <c r="B383" s="175" t="s">
        <v>273</v>
      </c>
      <c r="C383" s="185" t="s">
        <v>274</v>
      </c>
      <c r="D383" s="178" t="s">
        <v>9</v>
      </c>
      <c r="E383" s="194">
        <v>3</v>
      </c>
      <c r="F383" s="195"/>
      <c r="G383" s="195"/>
      <c r="H383" s="267"/>
      <c r="I383" s="174">
        <f t="shared" ref="I383" si="154">ROUND(E383*H383,2)</f>
        <v>0</v>
      </c>
    </row>
    <row r="384" spans="2:11" ht="40.5" x14ac:dyDescent="0.2">
      <c r="B384" s="216" t="s">
        <v>119</v>
      </c>
      <c r="C384" s="217" t="s">
        <v>118</v>
      </c>
      <c r="D384" s="218"/>
      <c r="E384" s="194"/>
      <c r="F384" s="195"/>
      <c r="G384" s="195"/>
      <c r="H384" s="267"/>
      <c r="I384" s="174"/>
    </row>
    <row r="385" spans="2:11" ht="13.5" x14ac:dyDescent="0.2">
      <c r="B385" s="219"/>
      <c r="C385" s="220" t="s">
        <v>117</v>
      </c>
      <c r="D385" s="218"/>
      <c r="E385" s="194"/>
      <c r="F385" s="195"/>
      <c r="G385" s="195"/>
      <c r="H385" s="267"/>
      <c r="I385" s="174"/>
    </row>
    <row r="386" spans="2:11" ht="13.5" x14ac:dyDescent="0.2">
      <c r="B386" s="219" t="s">
        <v>327</v>
      </c>
      <c r="C386" s="220" t="s">
        <v>328</v>
      </c>
      <c r="D386" s="221" t="s">
        <v>10</v>
      </c>
      <c r="E386" s="194">
        <v>4.5199999999999996</v>
      </c>
      <c r="F386" s="195"/>
      <c r="G386" s="195"/>
      <c r="H386" s="267"/>
      <c r="I386" s="174">
        <f t="shared" ref="I386" si="155">ROUND(E386*H386,2)</f>
        <v>0</v>
      </c>
    </row>
    <row r="387" spans="2:11" ht="13.5" x14ac:dyDescent="0.2">
      <c r="B387" s="219"/>
      <c r="C387" s="217" t="s">
        <v>116</v>
      </c>
      <c r="D387" s="221"/>
      <c r="E387" s="194"/>
      <c r="F387" s="195"/>
      <c r="G387" s="195"/>
      <c r="H387" s="267"/>
      <c r="I387" s="174"/>
    </row>
    <row r="388" spans="2:11" ht="13.5" x14ac:dyDescent="0.2">
      <c r="B388" s="219" t="s">
        <v>399</v>
      </c>
      <c r="C388" s="220" t="s">
        <v>330</v>
      </c>
      <c r="D388" s="221" t="s">
        <v>9</v>
      </c>
      <c r="E388" s="194">
        <v>3</v>
      </c>
      <c r="F388" s="195"/>
      <c r="G388" s="195"/>
      <c r="H388" s="267"/>
      <c r="I388" s="174">
        <f t="shared" ref="I388" si="156">ROUND(E388*H388,2)</f>
        <v>0</v>
      </c>
    </row>
    <row r="389" spans="2:11" ht="13.5" x14ac:dyDescent="0.2">
      <c r="B389" s="219"/>
      <c r="C389" s="217" t="s">
        <v>114</v>
      </c>
      <c r="D389" s="221"/>
      <c r="E389" s="194"/>
      <c r="F389" s="195"/>
      <c r="G389" s="195"/>
      <c r="H389" s="267"/>
      <c r="I389" s="174"/>
      <c r="K389" s="15"/>
    </row>
    <row r="390" spans="2:11" ht="13.5" x14ac:dyDescent="0.2">
      <c r="B390" s="219" t="s">
        <v>370</v>
      </c>
      <c r="C390" s="220" t="s">
        <v>330</v>
      </c>
      <c r="D390" s="221" t="s">
        <v>9</v>
      </c>
      <c r="E390" s="194">
        <v>2</v>
      </c>
      <c r="F390" s="195"/>
      <c r="G390" s="195"/>
      <c r="H390" s="267"/>
      <c r="I390" s="174">
        <f t="shared" ref="I390" si="157">ROUND(E390*H390,2)</f>
        <v>0</v>
      </c>
      <c r="K390" s="15"/>
    </row>
    <row r="391" spans="2:11" ht="13.5" x14ac:dyDescent="0.2">
      <c r="B391" s="219"/>
      <c r="C391" s="217" t="s">
        <v>112</v>
      </c>
      <c r="D391" s="221"/>
      <c r="E391" s="194"/>
      <c r="F391" s="195"/>
      <c r="G391" s="195"/>
      <c r="H391" s="267"/>
      <c r="I391" s="174"/>
      <c r="K391" s="15"/>
    </row>
    <row r="392" spans="2:11" ht="13.5" x14ac:dyDescent="0.2">
      <c r="B392" s="219" t="s">
        <v>400</v>
      </c>
      <c r="C392" s="220" t="s">
        <v>330</v>
      </c>
      <c r="D392" s="221" t="s">
        <v>9</v>
      </c>
      <c r="E392" s="194">
        <v>1</v>
      </c>
      <c r="F392" s="195"/>
      <c r="G392" s="195"/>
      <c r="H392" s="267"/>
      <c r="I392" s="174">
        <f t="shared" ref="I392" si="158">ROUND(E392*H392,2)</f>
        <v>0</v>
      </c>
      <c r="K392" s="15"/>
    </row>
    <row r="393" spans="2:11" ht="13.5" x14ac:dyDescent="0.2">
      <c r="B393" s="216" t="s">
        <v>103</v>
      </c>
      <c r="C393" s="217" t="s">
        <v>102</v>
      </c>
      <c r="D393" s="221"/>
      <c r="E393" s="194"/>
      <c r="F393" s="195"/>
      <c r="G393" s="195"/>
      <c r="H393" s="267"/>
      <c r="I393" s="174"/>
      <c r="K393" s="15"/>
    </row>
    <row r="394" spans="2:11" ht="13.5" x14ac:dyDescent="0.2">
      <c r="B394" s="219" t="s">
        <v>401</v>
      </c>
      <c r="C394" s="220" t="s">
        <v>318</v>
      </c>
      <c r="D394" s="221" t="s">
        <v>9</v>
      </c>
      <c r="E394" s="194">
        <v>1</v>
      </c>
      <c r="F394" s="195"/>
      <c r="G394" s="195"/>
      <c r="H394" s="267"/>
      <c r="I394" s="174">
        <f t="shared" ref="I394" si="159">ROUND(E394*H394,2)</f>
        <v>0</v>
      </c>
      <c r="K394" s="15"/>
    </row>
    <row r="395" spans="2:11" ht="13.5" x14ac:dyDescent="0.2">
      <c r="B395" s="216" t="s">
        <v>100</v>
      </c>
      <c r="C395" s="217" t="s">
        <v>99</v>
      </c>
      <c r="D395" s="221"/>
      <c r="E395" s="194"/>
      <c r="F395" s="195"/>
      <c r="G395" s="195"/>
      <c r="H395" s="267"/>
      <c r="I395" s="174"/>
      <c r="K395" s="15"/>
    </row>
    <row r="396" spans="2:11" ht="13.5" x14ac:dyDescent="0.2">
      <c r="B396" s="219" t="s">
        <v>98</v>
      </c>
      <c r="C396" s="220" t="s">
        <v>402</v>
      </c>
      <c r="D396" s="221" t="s">
        <v>9</v>
      </c>
      <c r="E396" s="194">
        <v>4</v>
      </c>
      <c r="F396" s="195"/>
      <c r="G396" s="195"/>
      <c r="H396" s="267"/>
      <c r="I396" s="174">
        <f t="shared" ref="I396" si="160">ROUND(E396*H396,2)</f>
        <v>0</v>
      </c>
      <c r="K396" s="15"/>
    </row>
    <row r="397" spans="2:11" ht="13.5" x14ac:dyDescent="0.2">
      <c r="B397" s="216" t="s">
        <v>97</v>
      </c>
      <c r="C397" s="217" t="s">
        <v>23</v>
      </c>
      <c r="D397" s="221"/>
      <c r="E397" s="194"/>
      <c r="F397" s="195"/>
      <c r="G397" s="195"/>
      <c r="H397" s="267"/>
      <c r="I397" s="174"/>
      <c r="K397" s="15"/>
    </row>
    <row r="398" spans="2:11" ht="13.5" x14ac:dyDescent="0.2">
      <c r="B398" s="219" t="s">
        <v>322</v>
      </c>
      <c r="C398" s="220" t="s">
        <v>318</v>
      </c>
      <c r="D398" s="221" t="s">
        <v>9</v>
      </c>
      <c r="E398" s="194">
        <v>3</v>
      </c>
      <c r="F398" s="195"/>
      <c r="G398" s="195"/>
      <c r="H398" s="267"/>
      <c r="I398" s="174">
        <f t="shared" ref="I398" si="161">ROUND(E398*H398,2)</f>
        <v>0</v>
      </c>
      <c r="K398" s="15"/>
    </row>
    <row r="399" spans="2:11" ht="13.5" x14ac:dyDescent="0.2">
      <c r="B399" s="216" t="s">
        <v>94</v>
      </c>
      <c r="C399" s="217" t="s">
        <v>93</v>
      </c>
      <c r="D399" s="221"/>
      <c r="E399" s="194"/>
      <c r="F399" s="195"/>
      <c r="G399" s="195"/>
      <c r="H399" s="267"/>
      <c r="I399" s="174"/>
      <c r="K399" s="15"/>
    </row>
    <row r="400" spans="2:11" ht="13.5" x14ac:dyDescent="0.2">
      <c r="B400" s="219" t="s">
        <v>92</v>
      </c>
      <c r="C400" s="220" t="s">
        <v>91</v>
      </c>
      <c r="D400" s="221" t="s">
        <v>9</v>
      </c>
      <c r="E400" s="194">
        <v>12</v>
      </c>
      <c r="F400" s="195"/>
      <c r="G400" s="195"/>
      <c r="H400" s="267"/>
      <c r="I400" s="174">
        <f t="shared" ref="I400" si="162">ROUND(E400*H400,2)</f>
        <v>0</v>
      </c>
      <c r="K400" s="15"/>
    </row>
    <row r="401" spans="2:11" ht="13.5" x14ac:dyDescent="0.2">
      <c r="B401" s="201" t="s">
        <v>300</v>
      </c>
      <c r="C401" s="193" t="s">
        <v>433</v>
      </c>
      <c r="D401" s="202"/>
      <c r="E401" s="194"/>
      <c r="F401" s="195"/>
      <c r="G401" s="195"/>
      <c r="H401" s="267"/>
      <c r="I401" s="174"/>
      <c r="K401" s="15"/>
    </row>
    <row r="402" spans="2:11" ht="13.5" x14ac:dyDescent="0.2">
      <c r="B402" s="203" t="s">
        <v>299</v>
      </c>
      <c r="C402" s="198" t="s">
        <v>321</v>
      </c>
      <c r="D402" s="202" t="s">
        <v>9</v>
      </c>
      <c r="E402" s="194">
        <v>2</v>
      </c>
      <c r="F402" s="195"/>
      <c r="G402" s="195"/>
      <c r="H402" s="267"/>
      <c r="I402" s="174">
        <f t="shared" ref="I402" si="163">ROUND(E402*H402,2)</f>
        <v>0</v>
      </c>
      <c r="K402" s="15"/>
    </row>
    <row r="403" spans="2:11" ht="13.5" x14ac:dyDescent="0.2">
      <c r="B403" s="192" t="s">
        <v>193</v>
      </c>
      <c r="C403" s="193" t="s">
        <v>192</v>
      </c>
      <c r="D403" s="194"/>
      <c r="E403" s="194"/>
      <c r="F403" s="195"/>
      <c r="G403" s="195"/>
      <c r="H403" s="267"/>
      <c r="I403" s="174"/>
      <c r="K403" s="15"/>
    </row>
    <row r="404" spans="2:11" ht="13.5" x14ac:dyDescent="0.25">
      <c r="B404" s="197" t="s">
        <v>232</v>
      </c>
      <c r="C404" s="200" t="s">
        <v>349</v>
      </c>
      <c r="D404" s="194" t="s">
        <v>9</v>
      </c>
      <c r="E404" s="194">
        <v>3</v>
      </c>
      <c r="F404" s="195"/>
      <c r="G404" s="195"/>
      <c r="H404" s="267"/>
      <c r="I404" s="174">
        <f t="shared" ref="I404" si="164">ROUND(E404*H404,2)</f>
        <v>0</v>
      </c>
      <c r="K404" s="15"/>
    </row>
    <row r="405" spans="2:11" ht="13.5" x14ac:dyDescent="0.25">
      <c r="B405" s="197"/>
      <c r="C405" s="200"/>
      <c r="D405" s="194"/>
      <c r="E405" s="194"/>
      <c r="F405" s="195"/>
      <c r="G405" s="195"/>
      <c r="H405" s="268" t="s">
        <v>65</v>
      </c>
      <c r="I405" s="241">
        <f>SUM(I356:I404)</f>
        <v>0</v>
      </c>
      <c r="K405" s="15"/>
    </row>
    <row r="406" spans="2:11" ht="13.5" x14ac:dyDescent="0.2">
      <c r="B406" s="214"/>
      <c r="C406" s="179" t="s">
        <v>403</v>
      </c>
      <c r="D406" s="215"/>
      <c r="E406" s="194"/>
      <c r="F406" s="195"/>
      <c r="G406" s="195"/>
      <c r="H406" s="269"/>
      <c r="I406" s="174">
        <f t="shared" ref="I406" si="165">+E406*H406</f>
        <v>0</v>
      </c>
      <c r="K406" s="15"/>
    </row>
    <row r="407" spans="2:11" ht="13.5" x14ac:dyDescent="0.2">
      <c r="B407" s="175" t="s">
        <v>90</v>
      </c>
      <c r="C407" s="185" t="s">
        <v>13</v>
      </c>
      <c r="D407" s="178" t="s">
        <v>12</v>
      </c>
      <c r="E407" s="194">
        <v>1130.424</v>
      </c>
      <c r="F407" s="195"/>
      <c r="G407" s="195"/>
      <c r="H407" s="267"/>
      <c r="I407" s="174">
        <f t="shared" ref="I407" si="166">ROUND(E407*H407,2)</f>
        <v>0</v>
      </c>
      <c r="K407" s="15"/>
    </row>
    <row r="408" spans="2:11" ht="27" x14ac:dyDescent="0.2">
      <c r="B408" s="188" t="s">
        <v>145</v>
      </c>
      <c r="C408" s="189" t="s">
        <v>144</v>
      </c>
      <c r="D408" s="178"/>
      <c r="E408" s="194"/>
      <c r="F408" s="195"/>
      <c r="G408" s="195"/>
      <c r="H408" s="267"/>
      <c r="I408" s="174"/>
      <c r="K408" s="15"/>
    </row>
    <row r="409" spans="2:11" ht="13.5" x14ac:dyDescent="0.2">
      <c r="B409" s="238" t="s">
        <v>143</v>
      </c>
      <c r="C409" s="185" t="s">
        <v>142</v>
      </c>
      <c r="D409" s="178" t="s">
        <v>11</v>
      </c>
      <c r="E409" s="194">
        <v>474.77807999999993</v>
      </c>
      <c r="F409" s="195"/>
      <c r="G409" s="195"/>
      <c r="H409" s="267"/>
      <c r="I409" s="174">
        <f t="shared" ref="I409" si="167">ROUND(E409*H409,2)</f>
        <v>0</v>
      </c>
      <c r="K409" s="15"/>
    </row>
    <row r="410" spans="2:11" ht="27" x14ac:dyDescent="0.2">
      <c r="B410" s="239" t="s">
        <v>427</v>
      </c>
      <c r="C410" s="189" t="s">
        <v>430</v>
      </c>
      <c r="D410" s="178"/>
      <c r="E410" s="194"/>
      <c r="F410" s="195"/>
      <c r="G410" s="195"/>
      <c r="H410" s="267"/>
      <c r="I410" s="174"/>
      <c r="K410" s="15"/>
    </row>
    <row r="411" spans="2:11" ht="13.5" x14ac:dyDescent="0.2">
      <c r="B411" s="238" t="s">
        <v>428</v>
      </c>
      <c r="C411" s="185" t="s">
        <v>248</v>
      </c>
      <c r="D411" s="178" t="s">
        <v>11</v>
      </c>
      <c r="E411" s="194">
        <v>203.47631999999996</v>
      </c>
      <c r="F411" s="195"/>
      <c r="G411" s="195"/>
      <c r="H411" s="267"/>
      <c r="I411" s="174">
        <f t="shared" ref="I411" si="168">ROUND(E411*H411,2)</f>
        <v>0</v>
      </c>
      <c r="K411" s="15"/>
    </row>
    <row r="412" spans="2:11" ht="13.5" x14ac:dyDescent="0.2">
      <c r="B412" s="188" t="s">
        <v>140</v>
      </c>
      <c r="C412" s="189" t="s">
        <v>249</v>
      </c>
      <c r="D412" s="178"/>
      <c r="E412" s="194"/>
      <c r="F412" s="195"/>
      <c r="G412" s="195"/>
      <c r="H412" s="267"/>
      <c r="I412" s="174"/>
      <c r="K412" s="15"/>
    </row>
    <row r="413" spans="2:11" ht="13.5" x14ac:dyDescent="0.2">
      <c r="B413" s="175" t="s">
        <v>139</v>
      </c>
      <c r="C413" s="185" t="s">
        <v>138</v>
      </c>
      <c r="D413" s="178" t="s">
        <v>11</v>
      </c>
      <c r="E413" s="194">
        <v>113.0424</v>
      </c>
      <c r="F413" s="195"/>
      <c r="G413" s="195"/>
      <c r="H413" s="267"/>
      <c r="I413" s="174">
        <f t="shared" ref="I413" si="169">ROUND(E413*H413,2)</f>
        <v>0</v>
      </c>
      <c r="K413" s="15"/>
    </row>
    <row r="414" spans="2:11" ht="13.5" x14ac:dyDescent="0.2">
      <c r="B414" s="188" t="s">
        <v>137</v>
      </c>
      <c r="C414" s="189" t="s">
        <v>136</v>
      </c>
      <c r="D414" s="178"/>
      <c r="E414" s="194"/>
      <c r="F414" s="195"/>
      <c r="G414" s="195"/>
      <c r="H414" s="267"/>
      <c r="I414" s="174"/>
      <c r="K414" s="15"/>
    </row>
    <row r="415" spans="2:11" ht="13.5" x14ac:dyDescent="0.2">
      <c r="B415" s="175" t="s">
        <v>135</v>
      </c>
      <c r="C415" s="185" t="s">
        <v>134</v>
      </c>
      <c r="D415" s="178" t="s">
        <v>11</v>
      </c>
      <c r="E415" s="194">
        <v>565.21199999999999</v>
      </c>
      <c r="F415" s="195"/>
      <c r="G415" s="195"/>
      <c r="H415" s="267"/>
      <c r="I415" s="174">
        <f t="shared" ref="I415" si="170">ROUND(E415*H415,2)</f>
        <v>0</v>
      </c>
      <c r="K415" s="15"/>
    </row>
    <row r="416" spans="2:11" ht="27" x14ac:dyDescent="0.2">
      <c r="B416" s="188" t="s">
        <v>133</v>
      </c>
      <c r="C416" s="189" t="s">
        <v>132</v>
      </c>
      <c r="D416" s="178"/>
      <c r="E416" s="194"/>
      <c r="F416" s="195"/>
      <c r="G416" s="195"/>
      <c r="H416" s="267"/>
      <c r="I416" s="174"/>
      <c r="K416" s="15"/>
    </row>
    <row r="417" spans="2:11" ht="13.5" x14ac:dyDescent="0.2">
      <c r="B417" s="175" t="s">
        <v>335</v>
      </c>
      <c r="C417" s="185" t="s">
        <v>328</v>
      </c>
      <c r="D417" s="178" t="s">
        <v>10</v>
      </c>
      <c r="E417" s="194">
        <v>1884.04</v>
      </c>
      <c r="F417" s="195"/>
      <c r="G417" s="195"/>
      <c r="H417" s="259"/>
      <c r="I417" s="174">
        <f t="shared" ref="I417" si="171">ROUND(E417*H417,2)</f>
        <v>0</v>
      </c>
      <c r="K417" s="15"/>
    </row>
    <row r="418" spans="2:11" ht="13.5" x14ac:dyDescent="0.2">
      <c r="B418" s="216" t="s">
        <v>121</v>
      </c>
      <c r="C418" s="217" t="s">
        <v>120</v>
      </c>
      <c r="D418" s="218"/>
      <c r="E418" s="194"/>
      <c r="F418" s="195"/>
      <c r="G418" s="195"/>
      <c r="H418" s="259"/>
      <c r="I418" s="174"/>
      <c r="K418" s="15"/>
    </row>
    <row r="419" spans="2:11" ht="13.5" x14ac:dyDescent="0.2">
      <c r="B419" s="219" t="s">
        <v>395</v>
      </c>
      <c r="C419" s="220" t="s">
        <v>318</v>
      </c>
      <c r="D419" s="221" t="s">
        <v>9</v>
      </c>
      <c r="E419" s="194">
        <v>2</v>
      </c>
      <c r="F419" s="195"/>
      <c r="G419" s="195"/>
      <c r="H419" s="256"/>
      <c r="I419" s="174">
        <f t="shared" ref="I419" si="172">ROUND(E419*H419,2)</f>
        <v>0</v>
      </c>
      <c r="K419" s="15"/>
    </row>
    <row r="420" spans="2:11" ht="27" x14ac:dyDescent="0.2">
      <c r="B420" s="216" t="s">
        <v>128</v>
      </c>
      <c r="C420" s="217" t="s">
        <v>127</v>
      </c>
      <c r="D420" s="218"/>
      <c r="E420" s="194"/>
      <c r="F420" s="195"/>
      <c r="G420" s="195"/>
      <c r="H420" s="259"/>
      <c r="I420" s="174"/>
      <c r="K420" s="15"/>
    </row>
    <row r="421" spans="2:11" ht="13.5" x14ac:dyDescent="0.2">
      <c r="B421" s="219" t="s">
        <v>320</v>
      </c>
      <c r="C421" s="220" t="s">
        <v>318</v>
      </c>
      <c r="D421" s="222" t="s">
        <v>10</v>
      </c>
      <c r="E421" s="194">
        <v>4.5199999999999996</v>
      </c>
      <c r="F421" s="195"/>
      <c r="G421" s="195"/>
      <c r="H421" s="259"/>
      <c r="I421" s="174">
        <f t="shared" ref="I421" si="173">ROUND(E421*H421,2)</f>
        <v>0</v>
      </c>
      <c r="K421" s="15"/>
    </row>
    <row r="422" spans="2:11" ht="13.5" x14ac:dyDescent="0.2">
      <c r="B422" s="216" t="s">
        <v>216</v>
      </c>
      <c r="C422" s="217" t="s">
        <v>126</v>
      </c>
      <c r="D422" s="218"/>
      <c r="E422" s="194"/>
      <c r="F422" s="195"/>
      <c r="G422" s="195"/>
      <c r="H422" s="259"/>
      <c r="I422" s="174"/>
      <c r="K422" s="15"/>
    </row>
    <row r="423" spans="2:11" ht="13.5" x14ac:dyDescent="0.2">
      <c r="B423" s="219" t="s">
        <v>404</v>
      </c>
      <c r="C423" s="220" t="s">
        <v>398</v>
      </c>
      <c r="D423" s="221" t="s">
        <v>9</v>
      </c>
      <c r="E423" s="194">
        <v>4</v>
      </c>
      <c r="F423" s="195"/>
      <c r="G423" s="195"/>
      <c r="H423" s="259"/>
      <c r="I423" s="174">
        <f t="shared" ref="I423" si="174">ROUND(E423*H423,2)</f>
        <v>0</v>
      </c>
      <c r="K423" s="15"/>
    </row>
    <row r="424" spans="2:11" ht="13.5" x14ac:dyDescent="0.2">
      <c r="B424" s="188" t="s">
        <v>209</v>
      </c>
      <c r="C424" s="189" t="s">
        <v>250</v>
      </c>
      <c r="D424" s="178"/>
      <c r="E424" s="194"/>
      <c r="F424" s="195"/>
      <c r="G424" s="195"/>
      <c r="H424" s="259"/>
      <c r="I424" s="174"/>
      <c r="K424" s="15"/>
    </row>
    <row r="425" spans="2:11" ht="13.5" x14ac:dyDescent="0.2">
      <c r="B425" s="197" t="s">
        <v>379</v>
      </c>
      <c r="C425" s="198" t="s">
        <v>372</v>
      </c>
      <c r="D425" s="194" t="s">
        <v>10</v>
      </c>
      <c r="E425" s="194">
        <v>1884.04</v>
      </c>
      <c r="F425" s="195"/>
      <c r="G425" s="195"/>
      <c r="H425" s="259"/>
      <c r="I425" s="174">
        <f t="shared" ref="I425" si="175">ROUND(E425*H425,2)</f>
        <v>0</v>
      </c>
      <c r="K425" s="15"/>
    </row>
    <row r="426" spans="2:11" ht="13.5" x14ac:dyDescent="0.2">
      <c r="B426" s="188"/>
      <c r="C426" s="189" t="s">
        <v>405</v>
      </c>
      <c r="D426" s="178"/>
      <c r="E426" s="194"/>
      <c r="F426" s="195"/>
      <c r="G426" s="195"/>
      <c r="H426" s="259"/>
      <c r="I426" s="174"/>
      <c r="K426" s="15"/>
    </row>
    <row r="427" spans="2:11" ht="13.5" x14ac:dyDescent="0.2">
      <c r="B427" s="175" t="s">
        <v>406</v>
      </c>
      <c r="C427" s="185" t="s">
        <v>373</v>
      </c>
      <c r="D427" s="178"/>
      <c r="E427" s="194"/>
      <c r="F427" s="195"/>
      <c r="G427" s="195"/>
      <c r="H427" s="259"/>
      <c r="I427" s="174"/>
      <c r="K427" s="15"/>
    </row>
    <row r="428" spans="2:11" ht="13.5" x14ac:dyDescent="0.2">
      <c r="B428" s="175" t="s">
        <v>407</v>
      </c>
      <c r="C428" s="185" t="s">
        <v>336</v>
      </c>
      <c r="D428" s="178" t="s">
        <v>9</v>
      </c>
      <c r="E428" s="194">
        <v>2</v>
      </c>
      <c r="F428" s="195"/>
      <c r="G428" s="195"/>
      <c r="H428" s="259"/>
      <c r="I428" s="174">
        <f t="shared" ref="I428" si="176">ROUND(E428*H428,2)</f>
        <v>0</v>
      </c>
      <c r="K428" s="15"/>
    </row>
    <row r="429" spans="2:11" ht="13.5" x14ac:dyDescent="0.2">
      <c r="B429" s="188" t="s">
        <v>125</v>
      </c>
      <c r="C429" s="189" t="s">
        <v>265</v>
      </c>
      <c r="D429" s="178"/>
      <c r="E429" s="194"/>
      <c r="F429" s="195"/>
      <c r="G429" s="195"/>
      <c r="H429" s="259"/>
      <c r="I429" s="174"/>
      <c r="K429" s="15"/>
    </row>
    <row r="430" spans="2:11" ht="13.5" x14ac:dyDescent="0.2">
      <c r="B430" s="175" t="s">
        <v>266</v>
      </c>
      <c r="C430" s="185" t="s">
        <v>267</v>
      </c>
      <c r="D430" s="178" t="s">
        <v>59</v>
      </c>
      <c r="E430" s="194">
        <v>3</v>
      </c>
      <c r="F430" s="195"/>
      <c r="G430" s="195"/>
      <c r="H430" s="259"/>
      <c r="I430" s="174">
        <f t="shared" ref="I430" si="177">ROUND(E430*H430,2)</f>
        <v>0</v>
      </c>
      <c r="K430" s="15"/>
    </row>
    <row r="431" spans="2:11" ht="13.5" x14ac:dyDescent="0.2">
      <c r="B431" s="188" t="s">
        <v>106</v>
      </c>
      <c r="C431" s="189" t="s">
        <v>268</v>
      </c>
      <c r="D431" s="178"/>
      <c r="E431" s="194"/>
      <c r="F431" s="195"/>
      <c r="G431" s="195"/>
      <c r="H431" s="259"/>
      <c r="I431" s="174"/>
      <c r="K431" s="15"/>
    </row>
    <row r="432" spans="2:11" ht="13.5" x14ac:dyDescent="0.2">
      <c r="B432" s="175" t="s">
        <v>269</v>
      </c>
      <c r="C432" s="185" t="s">
        <v>270</v>
      </c>
      <c r="D432" s="178" t="s">
        <v>9</v>
      </c>
      <c r="E432" s="194">
        <v>3</v>
      </c>
      <c r="F432" s="195"/>
      <c r="G432" s="195"/>
      <c r="H432" s="259"/>
      <c r="I432" s="174">
        <f t="shared" ref="I432" si="178">ROUND(E432*H432,2)</f>
        <v>0</v>
      </c>
      <c r="K432" s="15"/>
    </row>
    <row r="433" spans="2:11" ht="13.5" x14ac:dyDescent="0.2">
      <c r="B433" s="188" t="s">
        <v>271</v>
      </c>
      <c r="C433" s="189" t="s">
        <v>272</v>
      </c>
      <c r="D433" s="178"/>
      <c r="E433" s="194"/>
      <c r="F433" s="195"/>
      <c r="G433" s="195"/>
      <c r="H433" s="259"/>
      <c r="I433" s="174"/>
      <c r="K433" s="15"/>
    </row>
    <row r="434" spans="2:11" ht="13.5" x14ac:dyDescent="0.2">
      <c r="B434" s="175" t="s">
        <v>273</v>
      </c>
      <c r="C434" s="185" t="s">
        <v>274</v>
      </c>
      <c r="D434" s="178" t="s">
        <v>9</v>
      </c>
      <c r="E434" s="194">
        <v>3</v>
      </c>
      <c r="F434" s="195"/>
      <c r="G434" s="195"/>
      <c r="H434" s="259"/>
      <c r="I434" s="174">
        <f t="shared" ref="I434" si="179">ROUND(E434*H434,2)</f>
        <v>0</v>
      </c>
      <c r="K434" s="15"/>
    </row>
    <row r="435" spans="2:11" ht="40.5" x14ac:dyDescent="0.2">
      <c r="B435" s="216" t="s">
        <v>119</v>
      </c>
      <c r="C435" s="217" t="s">
        <v>118</v>
      </c>
      <c r="D435" s="218"/>
      <c r="E435" s="194"/>
      <c r="F435" s="195"/>
      <c r="G435" s="195"/>
      <c r="H435" s="259"/>
      <c r="I435" s="174"/>
      <c r="K435" s="15"/>
    </row>
    <row r="436" spans="2:11" ht="13.5" x14ac:dyDescent="0.2">
      <c r="B436" s="219"/>
      <c r="C436" s="220" t="s">
        <v>117</v>
      </c>
      <c r="D436" s="218"/>
      <c r="E436" s="194"/>
      <c r="F436" s="195"/>
      <c r="G436" s="195"/>
      <c r="H436" s="269"/>
      <c r="I436" s="174"/>
      <c r="K436" s="15"/>
    </row>
    <row r="437" spans="2:11" ht="13.5" x14ac:dyDescent="0.2">
      <c r="B437" s="219" t="s">
        <v>408</v>
      </c>
      <c r="C437" s="220" t="s">
        <v>288</v>
      </c>
      <c r="D437" s="221" t="s">
        <v>10</v>
      </c>
      <c r="E437" s="194">
        <v>4.5199999999999996</v>
      </c>
      <c r="F437" s="195"/>
      <c r="G437" s="195"/>
      <c r="H437" s="267"/>
      <c r="I437" s="174">
        <f t="shared" ref="I437:I455" si="180">ROUND(E437*H437,2)</f>
        <v>0</v>
      </c>
      <c r="K437" s="15"/>
    </row>
    <row r="438" spans="2:11" ht="13.5" x14ac:dyDescent="0.2">
      <c r="B438" s="219"/>
      <c r="C438" s="217" t="s">
        <v>116</v>
      </c>
      <c r="D438" s="221"/>
      <c r="E438" s="194"/>
      <c r="F438" s="195"/>
      <c r="G438" s="195"/>
      <c r="H438" s="259"/>
      <c r="I438" s="174">
        <f t="shared" si="180"/>
        <v>0</v>
      </c>
      <c r="K438" s="15"/>
    </row>
    <row r="439" spans="2:11" ht="13.5" x14ac:dyDescent="0.2">
      <c r="B439" s="219" t="s">
        <v>329</v>
      </c>
      <c r="C439" s="220" t="s">
        <v>330</v>
      </c>
      <c r="D439" s="221" t="s">
        <v>9</v>
      </c>
      <c r="E439" s="194">
        <v>3</v>
      </c>
      <c r="F439" s="195"/>
      <c r="G439" s="195"/>
      <c r="H439" s="259"/>
      <c r="I439" s="174">
        <f t="shared" si="180"/>
        <v>0</v>
      </c>
      <c r="K439" s="15"/>
    </row>
    <row r="440" spans="2:11" ht="13.5" x14ac:dyDescent="0.2">
      <c r="B440" s="219"/>
      <c r="C440" s="217" t="s">
        <v>114</v>
      </c>
      <c r="D440" s="221"/>
      <c r="E440" s="194"/>
      <c r="F440" s="195"/>
      <c r="G440" s="195"/>
      <c r="H440" s="259"/>
      <c r="I440" s="174">
        <f t="shared" si="180"/>
        <v>0</v>
      </c>
      <c r="K440" s="15"/>
    </row>
    <row r="441" spans="2:11" ht="13.5" x14ac:dyDescent="0.2">
      <c r="B441" s="219" t="s">
        <v>409</v>
      </c>
      <c r="C441" s="220" t="s">
        <v>410</v>
      </c>
      <c r="D441" s="221" t="s">
        <v>9</v>
      </c>
      <c r="E441" s="194">
        <v>2</v>
      </c>
      <c r="F441" s="195"/>
      <c r="G441" s="195"/>
      <c r="H441" s="259"/>
      <c r="I441" s="174">
        <f t="shared" si="180"/>
        <v>0</v>
      </c>
      <c r="K441" s="15"/>
    </row>
    <row r="442" spans="2:11" ht="13.5" x14ac:dyDescent="0.2">
      <c r="B442" s="219"/>
      <c r="C442" s="217" t="s">
        <v>112</v>
      </c>
      <c r="D442" s="221"/>
      <c r="E442" s="194"/>
      <c r="F442" s="195"/>
      <c r="G442" s="195"/>
      <c r="H442" s="259"/>
      <c r="I442" s="174">
        <f t="shared" si="180"/>
        <v>0</v>
      </c>
      <c r="K442" s="15"/>
    </row>
    <row r="443" spans="2:11" ht="13.5" x14ac:dyDescent="0.2">
      <c r="B443" s="219" t="s">
        <v>411</v>
      </c>
      <c r="C443" s="220" t="s">
        <v>410</v>
      </c>
      <c r="D443" s="221" t="s">
        <v>9</v>
      </c>
      <c r="E443" s="194">
        <v>1</v>
      </c>
      <c r="F443" s="195"/>
      <c r="G443" s="195"/>
      <c r="H443" s="259"/>
      <c r="I443" s="174">
        <f t="shared" si="180"/>
        <v>0</v>
      </c>
      <c r="K443" s="15"/>
    </row>
    <row r="444" spans="2:11" ht="13.5" x14ac:dyDescent="0.2">
      <c r="B444" s="216" t="s">
        <v>103</v>
      </c>
      <c r="C444" s="217" t="s">
        <v>102</v>
      </c>
      <c r="D444" s="221"/>
      <c r="E444" s="194"/>
      <c r="F444" s="195"/>
      <c r="G444" s="195"/>
      <c r="H444" s="259"/>
      <c r="I444" s="174">
        <f t="shared" si="180"/>
        <v>0</v>
      </c>
      <c r="K444" s="15"/>
    </row>
    <row r="445" spans="2:11" ht="13.5" x14ac:dyDescent="0.2">
      <c r="B445" s="219" t="s">
        <v>412</v>
      </c>
      <c r="C445" s="220" t="s">
        <v>318</v>
      </c>
      <c r="D445" s="221" t="s">
        <v>9</v>
      </c>
      <c r="E445" s="194">
        <v>2</v>
      </c>
      <c r="F445" s="195"/>
      <c r="G445" s="195"/>
      <c r="H445" s="259"/>
      <c r="I445" s="174">
        <f t="shared" si="180"/>
        <v>0</v>
      </c>
      <c r="K445" s="15"/>
    </row>
    <row r="446" spans="2:11" ht="13.5" x14ac:dyDescent="0.2">
      <c r="B446" s="216" t="s">
        <v>100</v>
      </c>
      <c r="C446" s="217" t="s">
        <v>99</v>
      </c>
      <c r="D446" s="221"/>
      <c r="E446" s="194"/>
      <c r="F446" s="195"/>
      <c r="G446" s="195"/>
      <c r="H446" s="259"/>
      <c r="I446" s="174">
        <f t="shared" si="180"/>
        <v>0</v>
      </c>
      <c r="K446" s="15"/>
    </row>
    <row r="447" spans="2:11" ht="13.5" x14ac:dyDescent="0.2">
      <c r="B447" s="219" t="s">
        <v>98</v>
      </c>
      <c r="C447" s="220" t="s">
        <v>402</v>
      </c>
      <c r="D447" s="221" t="s">
        <v>9</v>
      </c>
      <c r="E447" s="194">
        <v>4</v>
      </c>
      <c r="F447" s="195"/>
      <c r="G447" s="195"/>
      <c r="H447" s="259"/>
      <c r="I447" s="174">
        <f t="shared" si="180"/>
        <v>0</v>
      </c>
      <c r="K447" s="15"/>
    </row>
    <row r="448" spans="2:11" ht="13.5" x14ac:dyDescent="0.2">
      <c r="B448" s="216" t="s">
        <v>97</v>
      </c>
      <c r="C448" s="217" t="s">
        <v>23</v>
      </c>
      <c r="D448" s="221"/>
      <c r="E448" s="194"/>
      <c r="F448" s="195"/>
      <c r="G448" s="195"/>
      <c r="H448" s="259"/>
      <c r="I448" s="174">
        <f t="shared" si="180"/>
        <v>0</v>
      </c>
      <c r="K448" s="15"/>
    </row>
    <row r="449" spans="2:11" ht="13.5" x14ac:dyDescent="0.2">
      <c r="B449" s="219" t="s">
        <v>363</v>
      </c>
      <c r="C449" s="220" t="s">
        <v>318</v>
      </c>
      <c r="D449" s="221" t="s">
        <v>9</v>
      </c>
      <c r="E449" s="194">
        <v>3</v>
      </c>
      <c r="F449" s="195"/>
      <c r="G449" s="195"/>
      <c r="H449" s="259"/>
      <c r="I449" s="174">
        <f t="shared" si="180"/>
        <v>0</v>
      </c>
      <c r="K449" s="15"/>
    </row>
    <row r="450" spans="2:11" ht="13.5" x14ac:dyDescent="0.2">
      <c r="B450" s="216" t="s">
        <v>94</v>
      </c>
      <c r="C450" s="217" t="s">
        <v>93</v>
      </c>
      <c r="D450" s="221"/>
      <c r="E450" s="194"/>
      <c r="F450" s="195"/>
      <c r="G450" s="195"/>
      <c r="H450" s="259"/>
      <c r="I450" s="174">
        <f t="shared" si="180"/>
        <v>0</v>
      </c>
      <c r="K450" s="15"/>
    </row>
    <row r="451" spans="2:11" ht="13.5" x14ac:dyDescent="0.2">
      <c r="B451" s="219" t="s">
        <v>92</v>
      </c>
      <c r="C451" s="220" t="s">
        <v>91</v>
      </c>
      <c r="D451" s="221" t="s">
        <v>9</v>
      </c>
      <c r="E451" s="194">
        <v>8</v>
      </c>
      <c r="F451" s="195"/>
      <c r="G451" s="195"/>
      <c r="H451" s="259"/>
      <c r="I451" s="174">
        <f t="shared" si="180"/>
        <v>0</v>
      </c>
      <c r="K451" s="15"/>
    </row>
    <row r="452" spans="2:11" ht="13.5" x14ac:dyDescent="0.2">
      <c r="B452" s="201" t="s">
        <v>300</v>
      </c>
      <c r="C452" s="193" t="s">
        <v>433</v>
      </c>
      <c r="D452" s="202"/>
      <c r="E452" s="194"/>
      <c r="F452" s="195"/>
      <c r="G452" s="195"/>
      <c r="H452" s="259"/>
      <c r="I452" s="174">
        <f t="shared" si="180"/>
        <v>0</v>
      </c>
      <c r="K452" s="15"/>
    </row>
    <row r="453" spans="2:11" ht="13.5" x14ac:dyDescent="0.2">
      <c r="B453" s="203" t="s">
        <v>299</v>
      </c>
      <c r="C453" s="198" t="s">
        <v>321</v>
      </c>
      <c r="D453" s="202" t="s">
        <v>9</v>
      </c>
      <c r="E453" s="194">
        <v>2</v>
      </c>
      <c r="F453" s="195"/>
      <c r="G453" s="195"/>
      <c r="H453" s="259"/>
      <c r="I453" s="174">
        <f t="shared" si="180"/>
        <v>0</v>
      </c>
      <c r="K453" s="15"/>
    </row>
    <row r="454" spans="2:11" ht="13.5" x14ac:dyDescent="0.2">
      <c r="B454" s="192" t="s">
        <v>193</v>
      </c>
      <c r="C454" s="193" t="s">
        <v>192</v>
      </c>
      <c r="D454" s="194"/>
      <c r="E454" s="194"/>
      <c r="F454" s="195"/>
      <c r="G454" s="195"/>
      <c r="H454" s="259"/>
      <c r="I454" s="174">
        <f t="shared" si="180"/>
        <v>0</v>
      </c>
      <c r="K454" s="15"/>
    </row>
    <row r="455" spans="2:11" ht="13.5" x14ac:dyDescent="0.25">
      <c r="B455" s="197" t="s">
        <v>232</v>
      </c>
      <c r="C455" s="200" t="s">
        <v>349</v>
      </c>
      <c r="D455" s="194" t="s">
        <v>9</v>
      </c>
      <c r="E455" s="194">
        <v>1</v>
      </c>
      <c r="F455" s="195"/>
      <c r="G455" s="195"/>
      <c r="H455" s="259"/>
      <c r="I455" s="174">
        <f t="shared" si="180"/>
        <v>0</v>
      </c>
      <c r="K455" s="15"/>
    </row>
    <row r="456" spans="2:11" ht="13.5" x14ac:dyDescent="0.25">
      <c r="B456" s="197"/>
      <c r="C456" s="200"/>
      <c r="D456" s="194"/>
      <c r="E456" s="194"/>
      <c r="F456" s="195"/>
      <c r="G456" s="195"/>
      <c r="H456" s="260" t="s">
        <v>65</v>
      </c>
      <c r="I456" s="241">
        <f>SUM(I407:I455)</f>
        <v>0</v>
      </c>
      <c r="K456" s="15"/>
    </row>
    <row r="457" spans="2:11" ht="13.5" x14ac:dyDescent="0.2">
      <c r="B457" s="175"/>
      <c r="C457" s="179" t="s">
        <v>413</v>
      </c>
      <c r="D457" s="178"/>
      <c r="E457" s="194"/>
      <c r="F457" s="195"/>
      <c r="G457" s="195"/>
      <c r="H457" s="259"/>
      <c r="I457" s="174"/>
      <c r="K457" s="15"/>
    </row>
    <row r="458" spans="2:11" ht="13.5" x14ac:dyDescent="0.2">
      <c r="B458" s="223" t="s">
        <v>90</v>
      </c>
      <c r="C458" s="172" t="s">
        <v>338</v>
      </c>
      <c r="D458" s="173" t="s">
        <v>12</v>
      </c>
      <c r="E458" s="194">
        <v>12.25</v>
      </c>
      <c r="F458" s="195"/>
      <c r="G458" s="195"/>
      <c r="H458" s="259"/>
      <c r="I458" s="174">
        <f t="shared" ref="I458:I474" si="181">ROUND(E458*H458,2)</f>
        <v>0</v>
      </c>
      <c r="K458" s="15"/>
    </row>
    <row r="459" spans="2:11" ht="27" x14ac:dyDescent="0.25">
      <c r="B459" s="188" t="s">
        <v>339</v>
      </c>
      <c r="C459" s="224" t="s">
        <v>251</v>
      </c>
      <c r="D459" s="177"/>
      <c r="E459" s="194"/>
      <c r="F459" s="195"/>
      <c r="G459" s="195"/>
      <c r="H459" s="259"/>
      <c r="I459" s="174">
        <f t="shared" si="181"/>
        <v>0</v>
      </c>
      <c r="K459" s="15"/>
    </row>
    <row r="460" spans="2:11" ht="13.5" x14ac:dyDescent="0.25">
      <c r="B460" s="175" t="s">
        <v>340</v>
      </c>
      <c r="C460" s="176" t="s">
        <v>248</v>
      </c>
      <c r="D460" s="178" t="s">
        <v>11</v>
      </c>
      <c r="E460" s="194">
        <v>1.8374999999999999</v>
      </c>
      <c r="F460" s="195"/>
      <c r="G460" s="195"/>
      <c r="H460" s="259"/>
      <c r="I460" s="174">
        <f t="shared" si="181"/>
        <v>0</v>
      </c>
      <c r="K460" s="15"/>
    </row>
    <row r="461" spans="2:11" ht="13.5" x14ac:dyDescent="0.25">
      <c r="B461" s="188" t="s">
        <v>341</v>
      </c>
      <c r="C461" s="224" t="s">
        <v>342</v>
      </c>
      <c r="D461" s="178"/>
      <c r="E461" s="194"/>
      <c r="F461" s="195"/>
      <c r="G461" s="195"/>
      <c r="H461" s="259"/>
      <c r="I461" s="174">
        <f t="shared" si="181"/>
        <v>0</v>
      </c>
      <c r="K461" s="15"/>
    </row>
    <row r="462" spans="2:11" ht="27" x14ac:dyDescent="0.25">
      <c r="B462" s="175" t="s">
        <v>343</v>
      </c>
      <c r="C462" s="176" t="s">
        <v>344</v>
      </c>
      <c r="D462" s="178" t="s">
        <v>11</v>
      </c>
      <c r="E462" s="194">
        <v>2.4576000000000007</v>
      </c>
      <c r="F462" s="195"/>
      <c r="G462" s="195"/>
      <c r="H462" s="259"/>
      <c r="I462" s="174">
        <f t="shared" si="181"/>
        <v>0</v>
      </c>
      <c r="K462" s="15"/>
    </row>
    <row r="463" spans="2:11" ht="13.5" x14ac:dyDescent="0.25">
      <c r="B463" s="175"/>
      <c r="C463" s="176"/>
      <c r="D463" s="178"/>
      <c r="E463" s="194"/>
      <c r="F463" s="195"/>
      <c r="G463" s="195"/>
      <c r="H463" s="259"/>
      <c r="I463" s="174">
        <f t="shared" si="181"/>
        <v>0</v>
      </c>
      <c r="K463" s="15"/>
    </row>
    <row r="464" spans="2:11" ht="13.5" x14ac:dyDescent="0.25">
      <c r="B464" s="188" t="s">
        <v>253</v>
      </c>
      <c r="C464" s="224" t="s">
        <v>86</v>
      </c>
      <c r="D464" s="178"/>
      <c r="E464" s="194"/>
      <c r="F464" s="195"/>
      <c r="G464" s="195"/>
      <c r="H464" s="259"/>
      <c r="I464" s="174">
        <f t="shared" si="181"/>
        <v>0</v>
      </c>
      <c r="K464" s="15"/>
    </row>
    <row r="465" spans="2:13" ht="13.5" x14ac:dyDescent="0.25">
      <c r="B465" s="175" t="s">
        <v>345</v>
      </c>
      <c r="C465" s="176" t="s">
        <v>346</v>
      </c>
      <c r="D465" s="178" t="s">
        <v>12</v>
      </c>
      <c r="E465" s="194">
        <v>1.92</v>
      </c>
      <c r="F465" s="195"/>
      <c r="G465" s="195"/>
      <c r="H465" s="259"/>
      <c r="I465" s="174">
        <f t="shared" si="181"/>
        <v>0</v>
      </c>
      <c r="K465" s="15"/>
    </row>
    <row r="466" spans="2:13" ht="13.5" x14ac:dyDescent="0.25">
      <c r="B466" s="175"/>
      <c r="C466" s="227" t="s">
        <v>352</v>
      </c>
      <c r="D466" s="178"/>
      <c r="E466" s="194"/>
      <c r="F466" s="195"/>
      <c r="G466" s="195"/>
      <c r="H466" s="259"/>
      <c r="I466" s="174">
        <f t="shared" si="181"/>
        <v>0</v>
      </c>
      <c r="K466" s="15"/>
    </row>
    <row r="467" spans="2:13" ht="13.5" x14ac:dyDescent="0.25">
      <c r="B467" s="188" t="s">
        <v>353</v>
      </c>
      <c r="C467" s="224" t="s">
        <v>83</v>
      </c>
      <c r="D467" s="178"/>
      <c r="E467" s="194"/>
      <c r="F467" s="195"/>
      <c r="G467" s="195"/>
      <c r="H467" s="259"/>
      <c r="I467" s="174">
        <f t="shared" si="181"/>
        <v>0</v>
      </c>
      <c r="K467" s="15"/>
    </row>
    <row r="468" spans="2:13" ht="13.5" x14ac:dyDescent="0.25">
      <c r="B468" s="175" t="s">
        <v>354</v>
      </c>
      <c r="C468" s="176" t="s">
        <v>252</v>
      </c>
      <c r="D468" s="178" t="s">
        <v>11</v>
      </c>
      <c r="E468" s="194">
        <v>1.5360000000000003</v>
      </c>
      <c r="F468" s="195"/>
      <c r="G468" s="195"/>
      <c r="H468" s="259"/>
      <c r="I468" s="174">
        <f t="shared" si="181"/>
        <v>0</v>
      </c>
      <c r="K468" s="15"/>
    </row>
    <row r="469" spans="2:13" ht="13.5" x14ac:dyDescent="0.25">
      <c r="B469" s="175" t="s">
        <v>77</v>
      </c>
      <c r="C469" s="176" t="s">
        <v>254</v>
      </c>
      <c r="D469" s="178" t="s">
        <v>39</v>
      </c>
      <c r="E469" s="194">
        <v>58.163199999999996</v>
      </c>
      <c r="F469" s="195"/>
      <c r="G469" s="195"/>
      <c r="H469" s="259"/>
      <c r="I469" s="174">
        <f t="shared" si="181"/>
        <v>0</v>
      </c>
      <c r="K469" s="15"/>
    </row>
    <row r="470" spans="2:13" ht="13.5" x14ac:dyDescent="0.25">
      <c r="B470" s="175" t="s">
        <v>417</v>
      </c>
      <c r="C470" s="176">
        <v>850</v>
      </c>
      <c r="D470" s="178" t="s">
        <v>9</v>
      </c>
      <c r="E470" s="194">
        <v>1</v>
      </c>
      <c r="F470" s="195"/>
      <c r="G470" s="195"/>
      <c r="H470" s="259"/>
      <c r="I470" s="174">
        <f t="shared" si="181"/>
        <v>0</v>
      </c>
      <c r="K470" s="15"/>
    </row>
    <row r="471" spans="2:13" ht="27" x14ac:dyDescent="0.25">
      <c r="B471" s="175" t="s">
        <v>419</v>
      </c>
      <c r="C471" s="176" t="s">
        <v>415</v>
      </c>
      <c r="D471" s="178" t="s">
        <v>9</v>
      </c>
      <c r="E471" s="194">
        <v>1</v>
      </c>
      <c r="F471" s="195"/>
      <c r="G471" s="195"/>
      <c r="H471" s="259"/>
      <c r="I471" s="174">
        <f t="shared" si="181"/>
        <v>0</v>
      </c>
      <c r="K471" s="15"/>
    </row>
    <row r="472" spans="2:13" ht="13.5" x14ac:dyDescent="0.25">
      <c r="B472" s="175" t="s">
        <v>418</v>
      </c>
      <c r="C472" s="176" t="s">
        <v>416</v>
      </c>
      <c r="D472" s="178" t="s">
        <v>9</v>
      </c>
      <c r="E472" s="194">
        <v>1</v>
      </c>
      <c r="F472" s="195"/>
      <c r="G472" s="195"/>
      <c r="H472" s="259"/>
      <c r="I472" s="174">
        <f t="shared" si="181"/>
        <v>0</v>
      </c>
      <c r="K472" s="15"/>
    </row>
    <row r="473" spans="2:13" ht="27" x14ac:dyDescent="0.25">
      <c r="B473" s="175" t="s">
        <v>420</v>
      </c>
      <c r="C473" s="176" t="s">
        <v>364</v>
      </c>
      <c r="D473" s="178" t="s">
        <v>9</v>
      </c>
      <c r="E473" s="202">
        <v>1</v>
      </c>
      <c r="F473" s="198"/>
      <c r="G473" s="198"/>
      <c r="H473" s="262"/>
      <c r="I473" s="174">
        <f t="shared" si="181"/>
        <v>0</v>
      </c>
      <c r="J473" s="247"/>
      <c r="K473" s="15"/>
      <c r="L473" s="15"/>
    </row>
    <row r="474" spans="2:13" ht="40.5" x14ac:dyDescent="0.2">
      <c r="B474" s="175" t="s">
        <v>435</v>
      </c>
      <c r="C474" s="248" t="s">
        <v>436</v>
      </c>
      <c r="D474" s="178" t="s">
        <v>9</v>
      </c>
      <c r="E474" s="202">
        <v>1</v>
      </c>
      <c r="F474" s="198"/>
      <c r="G474" s="198"/>
      <c r="H474" s="262"/>
      <c r="I474" s="174">
        <f t="shared" si="181"/>
        <v>0</v>
      </c>
      <c r="J474" s="247"/>
      <c r="K474" s="15"/>
      <c r="L474" s="15"/>
    </row>
    <row r="475" spans="2:13" ht="13.5" x14ac:dyDescent="0.2">
      <c r="B475" s="203"/>
      <c r="C475" s="198"/>
      <c r="D475" s="202"/>
      <c r="E475" s="202"/>
      <c r="F475" s="198"/>
      <c r="G475" s="198"/>
      <c r="H475" s="263" t="s">
        <v>65</v>
      </c>
      <c r="I475" s="246">
        <f>SUM(I458:I474)</f>
        <v>0</v>
      </c>
      <c r="K475" s="15"/>
    </row>
    <row r="476" spans="2:13" ht="13.5" x14ac:dyDescent="0.2">
      <c r="B476" s="197"/>
      <c r="C476" s="198"/>
      <c r="D476" s="194"/>
      <c r="E476" s="194"/>
      <c r="F476" s="195"/>
      <c r="G476" s="195"/>
      <c r="H476" s="264"/>
      <c r="I476" s="225"/>
      <c r="K476" s="15"/>
    </row>
    <row r="477" spans="2:13" ht="14.25" thickBot="1" x14ac:dyDescent="0.25">
      <c r="B477" s="230"/>
      <c r="C477" s="231"/>
      <c r="D477" s="232"/>
      <c r="E477" s="232"/>
      <c r="F477" s="233"/>
      <c r="G477" s="233"/>
      <c r="H477" s="270"/>
      <c r="I477" s="234"/>
      <c r="J477" s="15"/>
    </row>
    <row r="478" spans="2:13" ht="13.5" x14ac:dyDescent="0.2">
      <c r="B478" s="27"/>
      <c r="C478" s="26"/>
      <c r="D478" s="25"/>
      <c r="E478" s="24"/>
      <c r="F478" s="23"/>
      <c r="G478" s="23"/>
      <c r="H478" s="271"/>
      <c r="I478" s="22"/>
      <c r="J478" s="15"/>
      <c r="K478" s="15"/>
      <c r="M478" s="15"/>
    </row>
    <row r="479" spans="2:13" ht="13.5" x14ac:dyDescent="0.2">
      <c r="B479" s="20"/>
      <c r="C479" s="21" t="s">
        <v>0</v>
      </c>
      <c r="D479" s="19"/>
      <c r="E479" s="18"/>
      <c r="F479" s="17"/>
      <c r="G479" s="17"/>
      <c r="H479" s="272"/>
      <c r="I479" s="16"/>
      <c r="K479" s="15"/>
      <c r="M479" s="15"/>
    </row>
    <row r="480" spans="2:13" ht="13.5" x14ac:dyDescent="0.2">
      <c r="B480" s="20"/>
      <c r="C480" s="21"/>
      <c r="D480" s="19"/>
      <c r="E480" s="18"/>
      <c r="F480" s="17"/>
      <c r="G480" s="17"/>
      <c r="H480" s="272"/>
      <c r="I480" s="16"/>
      <c r="K480" s="15"/>
      <c r="M480" s="15"/>
    </row>
    <row r="481" spans="2:13" ht="13.5" x14ac:dyDescent="0.2">
      <c r="B481" s="277">
        <v>1</v>
      </c>
      <c r="C481" s="278" t="str">
        <f>C10</f>
        <v>EQUIPO DE BOMBEO</v>
      </c>
      <c r="D481" s="279"/>
      <c r="E481" s="280"/>
      <c r="F481" s="17"/>
      <c r="G481" s="17"/>
      <c r="H481" s="281"/>
      <c r="I481" s="282">
        <f>+I12</f>
        <v>0</v>
      </c>
      <c r="K481" s="15"/>
      <c r="M481" s="15"/>
    </row>
    <row r="482" spans="2:13" ht="13.5" x14ac:dyDescent="0.2">
      <c r="B482" s="283">
        <v>2</v>
      </c>
      <c r="C482" s="31" t="str">
        <f>C13</f>
        <v>SUBESTACION ELECTRICA DE EQUIPO DE BOMBEO</v>
      </c>
      <c r="D482" s="34"/>
      <c r="E482" s="284"/>
      <c r="F482" s="34"/>
      <c r="G482" s="34"/>
      <c r="H482" s="285"/>
      <c r="I482" s="286">
        <f>+I16</f>
        <v>0</v>
      </c>
    </row>
    <row r="483" spans="2:13" ht="13.5" x14ac:dyDescent="0.2">
      <c r="B483" s="283">
        <v>3</v>
      </c>
      <c r="C483" s="31" t="str">
        <f>C17</f>
        <v>CERCO DE PROTECCION DE CARCAMO DE BOMBEO Y HUERTO SOLAR</v>
      </c>
      <c r="D483" s="34"/>
      <c r="E483" s="284"/>
      <c r="F483" s="34"/>
      <c r="G483" s="34"/>
      <c r="H483" s="285"/>
      <c r="I483" s="286">
        <f>+I34</f>
        <v>0</v>
      </c>
    </row>
    <row r="484" spans="2:13" ht="13.5" x14ac:dyDescent="0.2">
      <c r="B484" s="283">
        <v>4</v>
      </c>
      <c r="C484" s="31" t="str">
        <f>C35</f>
        <v>DESCARGA HIDRÁULICA</v>
      </c>
      <c r="D484" s="34"/>
      <c r="E484" s="284"/>
      <c r="F484" s="34"/>
      <c r="G484" s="34"/>
      <c r="H484" s="285"/>
      <c r="I484" s="286">
        <f>+I72</f>
        <v>0</v>
      </c>
    </row>
    <row r="485" spans="2:13" ht="13.5" x14ac:dyDescent="0.2">
      <c r="B485" s="283">
        <v>5</v>
      </c>
      <c r="C485" s="31" t="str">
        <f>C73</f>
        <v>CASETA DE CLORACIÓN</v>
      </c>
      <c r="D485" s="34"/>
      <c r="E485" s="284"/>
      <c r="F485" s="34"/>
      <c r="G485" s="34"/>
      <c r="H485" s="285"/>
      <c r="I485" s="286">
        <f>+I109</f>
        <v>0</v>
      </c>
    </row>
    <row r="486" spans="2:13" ht="13.5" x14ac:dyDescent="0.2">
      <c r="B486" s="283">
        <v>6</v>
      </c>
      <c r="C486" s="31" t="str">
        <f>C110</f>
        <v>INTERCONEXION A LINEA EXISTENTE A CERRITO, ROSITA Y DURAZNO</v>
      </c>
      <c r="D486" s="34"/>
      <c r="E486" s="284"/>
      <c r="F486" s="34"/>
      <c r="G486" s="34"/>
      <c r="H486" s="285"/>
      <c r="I486" s="286">
        <f>+I140</f>
        <v>0</v>
      </c>
    </row>
    <row r="487" spans="2:13" ht="13.5" x14ac:dyDescent="0.2">
      <c r="B487" s="283">
        <v>7</v>
      </c>
      <c r="C487" s="31" t="str">
        <f>C141</f>
        <v>INTERCONEXION A TANQUE EXISTENTE EL CERRITO Y SALIDA A RED DE DISTRIBUCION</v>
      </c>
      <c r="D487" s="34"/>
      <c r="E487" s="284"/>
      <c r="F487" s="34"/>
      <c r="G487" s="34"/>
      <c r="H487" s="285"/>
      <c r="I487" s="286">
        <f>+I193</f>
        <v>0</v>
      </c>
    </row>
    <row r="488" spans="2:13" ht="13.5" x14ac:dyDescent="0.2">
      <c r="B488" s="283">
        <v>8</v>
      </c>
      <c r="C488" s="31" t="str">
        <f>C194</f>
        <v>INTERCONEXION A TANQUE EXISTENTE DE LA ROSITA Y SALIDA A RED DE DISTRIBUCION</v>
      </c>
      <c r="D488" s="34"/>
      <c r="E488" s="284"/>
      <c r="F488" s="34"/>
      <c r="G488" s="34"/>
      <c r="H488" s="285"/>
      <c r="I488" s="286">
        <f>+I246</f>
        <v>0</v>
      </c>
    </row>
    <row r="489" spans="2:13" ht="13.5" x14ac:dyDescent="0.2">
      <c r="B489" s="283">
        <v>9</v>
      </c>
      <c r="C489" s="31" t="str">
        <f>C247</f>
        <v>INTERCONEXIÓN A TANQUE DE EL DURAZNO Y SALIDA A RED DE DISTRIBUCION</v>
      </c>
      <c r="D489" s="34"/>
      <c r="E489" s="284"/>
      <c r="F489" s="34"/>
      <c r="G489" s="34"/>
      <c r="H489" s="285"/>
      <c r="I489" s="286">
        <f>+I299</f>
        <v>0</v>
      </c>
    </row>
    <row r="490" spans="2:13" ht="13.5" x14ac:dyDescent="0.2">
      <c r="B490" s="283">
        <v>10</v>
      </c>
      <c r="C490" s="287" t="str">
        <f>C300</f>
        <v>TANQUE DE REGULACIÓN CON UNA CAPACIDAD DE 10,000 LITROS DE PEAD EL DURAZNO</v>
      </c>
      <c r="D490" s="287"/>
      <c r="E490" s="36"/>
      <c r="F490" s="287"/>
      <c r="G490" s="287"/>
      <c r="H490" s="288"/>
      <c r="I490" s="286">
        <f>+I316</f>
        <v>0</v>
      </c>
    </row>
    <row r="491" spans="2:13" ht="13.5" x14ac:dyDescent="0.2">
      <c r="B491" s="283">
        <v>11</v>
      </c>
      <c r="C491" s="31" t="str">
        <f>C317</f>
        <v xml:space="preserve">INTERCONEXIÓN  A LINEA DE PVC </v>
      </c>
      <c r="D491" s="31"/>
      <c r="E491" s="32"/>
      <c r="F491" s="31"/>
      <c r="G491" s="292"/>
      <c r="H491" s="289"/>
      <c r="I491" s="286">
        <f>+I354</f>
        <v>0</v>
      </c>
      <c r="K491" s="15"/>
    </row>
    <row r="492" spans="2:13" ht="27" x14ac:dyDescent="0.2">
      <c r="B492" s="283">
        <v>12</v>
      </c>
      <c r="C492" s="31" t="str">
        <f>C355</f>
        <v>INTERCONEXION A TANQUE EXISTENTE DE EL PERDIDO E INTERCONEXION A LINEAS HACIA GUADALUPITO Y SAN ISIDRO</v>
      </c>
      <c r="D492" s="31"/>
      <c r="E492" s="32"/>
      <c r="F492" s="31"/>
      <c r="G492" s="292"/>
      <c r="H492" s="289"/>
      <c r="I492" s="286">
        <f>+I405</f>
        <v>0</v>
      </c>
    </row>
    <row r="493" spans="2:13" ht="13.5" x14ac:dyDescent="0.2">
      <c r="B493" s="283">
        <v>13</v>
      </c>
      <c r="C493" s="31" t="str">
        <f>C406</f>
        <v>INTERCONEXIÓN A TANQUE DE EL ZORRILLO Y SALIDA A RED DE DISTRIBUCION</v>
      </c>
      <c r="D493" s="31"/>
      <c r="E493" s="32"/>
      <c r="F493" s="31"/>
      <c r="G493" s="292"/>
      <c r="H493" s="289"/>
      <c r="I493" s="286">
        <f>+I456</f>
        <v>0</v>
      </c>
    </row>
    <row r="494" spans="2:13" ht="13.5" x14ac:dyDescent="0.2">
      <c r="B494" s="283">
        <v>14</v>
      </c>
      <c r="C494" s="31" t="str">
        <f>C457</f>
        <v>TANQUE DE REGULACIÓN CON UNA CAPACIDAD DE 20,000 LITROS DE PEAD EL ZORRILLO</v>
      </c>
      <c r="D494" s="31"/>
      <c r="E494" s="32"/>
      <c r="F494" s="31"/>
      <c r="G494" s="31"/>
      <c r="H494" s="290"/>
      <c r="I494" s="286">
        <f>+I475</f>
        <v>0</v>
      </c>
    </row>
    <row r="495" spans="2:13" ht="13.5" x14ac:dyDescent="0.2">
      <c r="B495" s="33"/>
      <c r="C495" s="31"/>
      <c r="D495" s="31"/>
      <c r="E495" s="32"/>
      <c r="F495" s="31"/>
      <c r="G495" s="31"/>
      <c r="H495" s="285" t="s">
        <v>1</v>
      </c>
      <c r="I495" s="291">
        <f>SUM(I481:I494)</f>
        <v>0</v>
      </c>
    </row>
    <row r="496" spans="2:13" ht="13.5" x14ac:dyDescent="0.2">
      <c r="B496" s="33"/>
      <c r="C496" s="31"/>
      <c r="D496" s="31"/>
      <c r="E496" s="32"/>
      <c r="F496" s="31"/>
      <c r="G496" s="31"/>
      <c r="H496" s="285" t="s">
        <v>66</v>
      </c>
      <c r="I496" s="291">
        <f>ROUND(I495*0.16,2)</f>
        <v>0</v>
      </c>
    </row>
    <row r="497" spans="2:10" ht="14.25" thickBot="1" x14ac:dyDescent="0.25">
      <c r="B497" s="9"/>
      <c r="C497" s="7"/>
      <c r="D497" s="7"/>
      <c r="E497" s="8"/>
      <c r="F497" s="7"/>
      <c r="G497" s="7"/>
      <c r="H497" s="274" t="s">
        <v>65</v>
      </c>
      <c r="I497" s="235">
        <f>I495+I496</f>
        <v>0</v>
      </c>
      <c r="J497" s="235"/>
    </row>
    <row r="498" spans="2:10" ht="13.5" x14ac:dyDescent="0.2">
      <c r="B498" s="6"/>
      <c r="C498" s="5"/>
      <c r="D498" s="5"/>
      <c r="E498" s="6"/>
      <c r="F498" s="5"/>
      <c r="G498" s="5"/>
      <c r="H498" s="275"/>
      <c r="I498" s="4"/>
      <c r="J498" s="249"/>
    </row>
    <row r="499" spans="2:10" ht="13.5" x14ac:dyDescent="0.2">
      <c r="B499" s="6"/>
      <c r="C499" s="5"/>
      <c r="D499" s="5"/>
      <c r="E499" s="6"/>
      <c r="F499" s="5"/>
      <c r="G499" s="5"/>
      <c r="H499" s="275"/>
      <c r="I499" s="4"/>
    </row>
    <row r="500" spans="2:10" ht="13.5" x14ac:dyDescent="0.2">
      <c r="B500" s="6"/>
      <c r="C500" s="5"/>
      <c r="D500" s="5"/>
      <c r="E500" s="6"/>
      <c r="F500" s="5"/>
      <c r="G500" s="5"/>
      <c r="H500" s="275"/>
      <c r="I500" s="4"/>
    </row>
  </sheetData>
  <mergeCells count="9">
    <mergeCell ref="B2:I2"/>
    <mergeCell ref="B3:I3"/>
    <mergeCell ref="C5:I5"/>
    <mergeCell ref="B8:B9"/>
    <mergeCell ref="C8:C9"/>
    <mergeCell ref="D8:D9"/>
    <mergeCell ref="E8:E9"/>
    <mergeCell ref="F8:H8"/>
    <mergeCell ref="I8:I9"/>
  </mergeCells>
  <printOptions horizontalCentered="1"/>
  <pageMargins left="0.31496062992125984" right="0.19685039370078741" top="0.98425196850393704" bottom="0.39370078740157483" header="0.31496062992125984" footer="0.31496062992125984"/>
  <pageSetup scale="77" fitToHeight="0" orientation="landscape" r:id="rId1"/>
  <headerFooter>
    <oddFooter>&amp;C&amp;P de &amp;N</oddFooter>
  </headerFooter>
  <rowBreaks count="3" manualBreakCount="3">
    <brk id="34" min="1" max="7" man="1"/>
    <brk id="246" min="1" max="7" man="1"/>
    <brk id="477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Generadores final</vt:lpstr>
      <vt:lpstr>Catálogo final </vt:lpstr>
      <vt:lpstr>'Catálogo final '!Área_de_impresión</vt:lpstr>
      <vt:lpstr>'Generadores final'!Área_de_impresión</vt:lpstr>
      <vt:lpstr>'Catálogo final '!Títulos_a_imprimir</vt:lpstr>
      <vt:lpstr>'Generadores final'!Títulos_a_imprimir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COSTOS</cp:lastModifiedBy>
  <cp:lastPrinted>2025-09-04T16:02:18Z</cp:lastPrinted>
  <dcterms:created xsi:type="dcterms:W3CDTF">2001-02-22T23:14:28Z</dcterms:created>
  <dcterms:modified xsi:type="dcterms:W3CDTF">2025-09-10T19:55:02Z</dcterms:modified>
</cp:coreProperties>
</file>